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hayori\پرتفوی\پرتفوی اردیبهشت\"/>
    </mc:Choice>
  </mc:AlternateContent>
  <xr:revisionPtr revIDLastSave="0" documentId="13_ncr:1_{88939B27-F5E4-4354-BF51-0E83B8D68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Q9" i="12" l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8" i="12"/>
  <c r="I22" i="12"/>
  <c r="I24" i="12" s="1"/>
  <c r="G10" i="15"/>
  <c r="E10" i="15"/>
  <c r="E8" i="15"/>
  <c r="E9" i="15"/>
  <c r="E7" i="15"/>
  <c r="C10" i="15"/>
  <c r="E10" i="14"/>
  <c r="C10" i="14"/>
  <c r="K10" i="13"/>
  <c r="K9" i="13"/>
  <c r="K8" i="13"/>
  <c r="G10" i="13"/>
  <c r="G9" i="13"/>
  <c r="G8" i="13"/>
  <c r="E10" i="13"/>
  <c r="I10" i="13"/>
  <c r="C24" i="12"/>
  <c r="E24" i="12"/>
  <c r="G24" i="12"/>
  <c r="K24" i="12"/>
  <c r="M24" i="12"/>
  <c r="O24" i="12"/>
  <c r="Q24" i="12"/>
  <c r="S9" i="11"/>
  <c r="S10" i="11"/>
  <c r="S11" i="11"/>
  <c r="S12" i="11"/>
  <c r="U12" i="11" s="1"/>
  <c r="S8" i="11"/>
  <c r="S13" i="11" s="1"/>
  <c r="I9" i="11"/>
  <c r="I10" i="11"/>
  <c r="I11" i="11"/>
  <c r="I12" i="11"/>
  <c r="I8" i="11"/>
  <c r="I13" i="11" s="1"/>
  <c r="Q13" i="11"/>
  <c r="O13" i="11"/>
  <c r="M13" i="11"/>
  <c r="G13" i="11"/>
  <c r="E13" i="11"/>
  <c r="C13" i="11"/>
  <c r="Q9" i="10"/>
  <c r="Q10" i="10"/>
  <c r="Q11" i="10"/>
  <c r="Q12" i="10"/>
  <c r="Q29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8" i="10"/>
  <c r="E29" i="10"/>
  <c r="G29" i="10"/>
  <c r="M29" i="10"/>
  <c r="O29" i="10"/>
  <c r="O13" i="9"/>
  <c r="M13" i="9"/>
  <c r="E13" i="9"/>
  <c r="G13" i="9"/>
  <c r="Q9" i="9"/>
  <c r="Q10" i="9"/>
  <c r="Q11" i="9"/>
  <c r="Q12" i="9"/>
  <c r="Q8" i="9"/>
  <c r="I9" i="9"/>
  <c r="I10" i="9"/>
  <c r="I11" i="9"/>
  <c r="I12" i="9"/>
  <c r="I8" i="9"/>
  <c r="I9" i="8"/>
  <c r="K9" i="8"/>
  <c r="M9" i="8"/>
  <c r="O9" i="8"/>
  <c r="Q9" i="8"/>
  <c r="S9" i="8"/>
  <c r="I11" i="7"/>
  <c r="K11" i="7"/>
  <c r="M11" i="7"/>
  <c r="O11" i="7"/>
  <c r="Q11" i="7"/>
  <c r="S11" i="7"/>
  <c r="S11" i="6"/>
  <c r="Q11" i="6"/>
  <c r="O11" i="6"/>
  <c r="M11" i="6"/>
  <c r="I11" i="6"/>
  <c r="K11" i="6"/>
  <c r="AK10" i="3"/>
  <c r="Y13" i="1"/>
  <c r="Q10" i="3"/>
  <c r="S10" i="3"/>
  <c r="W10" i="3"/>
  <c r="AA10" i="3"/>
  <c r="AG10" i="3"/>
  <c r="AI10" i="3"/>
  <c r="G13" i="1"/>
  <c r="W13" i="1"/>
  <c r="U13" i="1"/>
  <c r="O13" i="1"/>
  <c r="K13" i="1"/>
  <c r="E13" i="1"/>
  <c r="U11" i="11" l="1"/>
  <c r="K8" i="11"/>
  <c r="K13" i="11" s="1"/>
  <c r="K9" i="11"/>
  <c r="K12" i="11"/>
  <c r="K11" i="11"/>
  <c r="U10" i="11"/>
  <c r="K10" i="11"/>
  <c r="U9" i="11"/>
  <c r="U8" i="11"/>
  <c r="I29" i="10"/>
  <c r="I13" i="9"/>
  <c r="Q13" i="9"/>
  <c r="U13" i="11" l="1"/>
</calcChain>
</file>

<file path=xl/sharedStrings.xml><?xml version="1.0" encoding="utf-8"?>
<sst xmlns="http://schemas.openxmlformats.org/spreadsheetml/2006/main" count="453" uniqueCount="108">
  <si>
    <t>صندوق سرمایه‌گذاری اختصاصی بازارگردانی مفید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</si>
  <si>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</si>
  <si>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</si>
  <si>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</si>
  <si>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</si>
  <si>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</si>
  <si>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</si>
  <si>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</si>
  <si>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</si>
  <si>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</si>
  <si>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</si>
  <si>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</si>
  <si>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</si>
  <si>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</si>
  <si>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</si>
  <si>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</si>
  <si>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شرکت ارتباطات سیار ایران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</si>
  <si>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</si>
  <si>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</si>
  <si>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</si>
  <si>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</si>
  <si>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</si>
  <si>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</si>
  <si>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</si>
  <si>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</si>
  <si>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</si>
  <si>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</si>
  <si>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</si>
  <si>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</si>
  <si>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</si>
  <si>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</si>
  <si>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</si>
  <si>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</si>
  <si>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</si>
  <si>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</si>
  <si>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</si>
  <si>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</si>
  <si>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</si>
  <si>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</si>
  <si>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</si>
  <si>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</si>
  <si>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</si>
  <si>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</si>
  <si>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</si>
  <si>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</si>
  <si>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</si>
  <si>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</si>
  <si>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</si>
  <si>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</si>
  <si>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</si>
  <si>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</si>
  <si>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</si>
  <si>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</si>
  <si>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</si>
  <si>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</si>
  <si>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</si>
  <si>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</si>
  <si>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</si>
  <si>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</si>
  <si>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</si>
  <si>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0107</t>
  </si>
  <si>
    <t/>
  </si>
  <si>
    <t>1401/07/21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</si>
  <si>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</si>
  <si>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</si>
  <si>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</si>
  <si>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</si>
  <si>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</si>
  <si>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</si>
  <si>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1400/02/30</t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</si>
  <si>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</si>
  <si>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</si>
  <si>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</si>
  <si>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</si>
  <si>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</si>
  <si>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اسنادخزانه-م20بودجه98-020806</t>
  </si>
  <si>
    <t>اسنادخزانه-م1بودجه98-990423</t>
  </si>
  <si>
    <t>اسنادخزانه-م9بودجه98-000923</t>
  </si>
  <si>
    <t>اسنادخزانه-م2بودجه99-011019</t>
  </si>
  <si>
    <t>اسنادخزانه-م3بودجه98-990521</t>
  </si>
  <si>
    <t>اسنادخزانه-م12بودجه98-001111</t>
  </si>
  <si>
    <t>اسنادخزانه-م18بودجه97-000525</t>
  </si>
  <si>
    <t>اسنادخزانه-م3بودجه99-011110</t>
  </si>
  <si>
    <t>اسنادخزانه-م4بودجه97-991022</t>
  </si>
  <si>
    <t>اسنادخزانه-م20بودجه97-000324</t>
  </si>
  <si>
    <t>اسنادخزانه-م13بودجه97-000518</t>
  </si>
  <si>
    <t>اسنادخزانه-م23بودجه97-000824</t>
  </si>
  <si>
    <t>اسنادخزانه-م3بودجه97-990721</t>
  </si>
  <si>
    <t>اسنادخزانه-م8بودجه98-000817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</si>
  <si>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</si>
  <si>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</si>
  <si>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</si>
  <si>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</si>
  <si>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</si>
  <si>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</si>
  <si>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</si>
  <si>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</si>
  <si>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</si>
  <si>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</si>
  <si>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</si>
  <si>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</si>
  <si>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</si>
  <si>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</si>
  <si>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</si>
  <si>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1400/02/01</t>
  </si>
  <si>
    <t>-</t>
  </si>
  <si>
    <t>از ابتدای سال مالی</t>
  </si>
  <si>
    <t xml:space="preserve">تا پایان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</si>
</sst>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NumberFormat="1" applyFont="1"/>
    <xf numFmtId="0" fontId="2" fillId="0" borderId="2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66675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50E6-C3B3-4C92-BAA3-1E654BB3A3CC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6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66675</xdr:rowOff>
              </to>
            </anchor>
          </objectPr>
        </oleObject>
      </mc:Choice>
      <mc:Fallback>
        <oleObject progId="Document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K21" sqref="K21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22.7109375" style="1" customWidth="1"/>
    <col min="24" max="16384" width="9.140625" style="1"/>
  </cols>
  <sheetData>
    <row r="2" spans="1:2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 x14ac:dyDescent="0.55000000000000004">
      <c r="A6" s="19" t="s">
        <v>3</v>
      </c>
      <c r="C6" s="20" t="s">
        <v>53</v>
      </c>
      <c r="D6" s="20" t="s">
        <v>53</v>
      </c>
      <c r="E6" s="20" t="s">
        <v>53</v>
      </c>
      <c r="F6" s="20" t="s">
        <v>53</v>
      </c>
      <c r="G6" s="20" t="s">
        <v>53</v>
      </c>
      <c r="H6" s="20" t="s">
        <v>53</v>
      </c>
      <c r="I6" s="20" t="s">
        <v>53</v>
      </c>
      <c r="J6" s="20" t="s">
        <v>53</v>
      </c>
      <c r="K6" s="20" t="s">
        <v>53</v>
      </c>
      <c r="M6" s="20" t="s">
        <v>54</v>
      </c>
      <c r="N6" s="20" t="s">
        <v>54</v>
      </c>
      <c r="O6" s="20" t="s">
        <v>54</v>
      </c>
      <c r="P6" s="20" t="s">
        <v>54</v>
      </c>
      <c r="Q6" s="20" t="s">
        <v>54</v>
      </c>
      <c r="R6" s="20" t="s">
        <v>54</v>
      </c>
      <c r="S6" s="20" t="s">
        <v>54</v>
      </c>
      <c r="T6" s="20" t="s">
        <v>54</v>
      </c>
      <c r="U6" s="20" t="s">
        <v>54</v>
      </c>
    </row>
    <row r="7" spans="1:21" ht="24.75" x14ac:dyDescent="0.55000000000000004">
      <c r="A7" s="20" t="s">
        <v>3</v>
      </c>
      <c r="C7" s="20" t="s">
        <v>89</v>
      </c>
      <c r="E7" s="20" t="s">
        <v>90</v>
      </c>
      <c r="G7" s="20" t="s">
        <v>91</v>
      </c>
      <c r="I7" s="20" t="s">
        <v>38</v>
      </c>
      <c r="K7" s="20" t="s">
        <v>92</v>
      </c>
      <c r="M7" s="20" t="s">
        <v>89</v>
      </c>
      <c r="O7" s="20" t="s">
        <v>90</v>
      </c>
      <c r="Q7" s="20" t="s">
        <v>91</v>
      </c>
      <c r="S7" s="20" t="s">
        <v>38</v>
      </c>
      <c r="U7" s="20" t="s">
        <v>92</v>
      </c>
    </row>
    <row r="8" spans="1:21" x14ac:dyDescent="0.55000000000000004">
      <c r="A8" s="1" t="s">
        <v>16</v>
      </c>
      <c r="C8" s="7">
        <v>24881493281</v>
      </c>
      <c r="D8" s="7"/>
      <c r="E8" s="7">
        <v>-76812041170</v>
      </c>
      <c r="F8" s="7"/>
      <c r="G8" s="7">
        <v>-152168542</v>
      </c>
      <c r="H8" s="7"/>
      <c r="I8" s="7">
        <f>C8+E8+G8</f>
        <v>-52082716431</v>
      </c>
      <c r="J8" s="7"/>
      <c r="K8" s="10">
        <f>I8/$I$13</f>
        <v>0.32179384887129692</v>
      </c>
      <c r="L8" s="7"/>
      <c r="M8" s="7">
        <v>24881493281</v>
      </c>
      <c r="N8" s="7"/>
      <c r="O8" s="7">
        <v>-81548646249</v>
      </c>
      <c r="P8" s="7"/>
      <c r="Q8" s="7">
        <v>4595700265</v>
      </c>
      <c r="R8" s="7"/>
      <c r="S8" s="7">
        <f>M8+O8+Q8</f>
        <v>-52071452703</v>
      </c>
      <c r="T8" s="7"/>
      <c r="U8" s="9">
        <f>S8/$S$13</f>
        <v>222.61525847661545</v>
      </c>
    </row>
    <row r="9" spans="1:21" x14ac:dyDescent="0.55000000000000004">
      <c r="A9" s="1" t="s">
        <v>17</v>
      </c>
      <c r="C9" s="7">
        <v>0</v>
      </c>
      <c r="D9" s="7"/>
      <c r="E9" s="7">
        <v>84492082</v>
      </c>
      <c r="F9" s="7"/>
      <c r="G9" s="7">
        <v>370149476</v>
      </c>
      <c r="H9" s="7"/>
      <c r="I9" s="7">
        <f t="shared" ref="I9:I12" si="0">C9+E9+G9</f>
        <v>454641558</v>
      </c>
      <c r="J9" s="7"/>
      <c r="K9" s="10">
        <f t="shared" ref="K9:K12" si="1">I9/$I$13</f>
        <v>-2.8090097220540454E-3</v>
      </c>
      <c r="L9" s="7"/>
      <c r="M9" s="7">
        <v>0</v>
      </c>
      <c r="N9" s="7"/>
      <c r="O9" s="7">
        <v>36461635</v>
      </c>
      <c r="P9" s="7"/>
      <c r="Q9" s="7">
        <v>24074647035</v>
      </c>
      <c r="R9" s="7"/>
      <c r="S9" s="7">
        <f t="shared" ref="S9:S12" si="2">M9+O9+Q9</f>
        <v>24111108670</v>
      </c>
      <c r="T9" s="7"/>
      <c r="U9" s="9">
        <f t="shared" ref="U9:U12" si="3">S9/$S$13</f>
        <v>-103.07952649879836</v>
      </c>
    </row>
    <row r="10" spans="1:21" x14ac:dyDescent="0.55000000000000004">
      <c r="A10" s="1" t="s">
        <v>18</v>
      </c>
      <c r="C10" s="7">
        <v>0</v>
      </c>
      <c r="D10" s="7"/>
      <c r="E10" s="7">
        <v>-86610758266</v>
      </c>
      <c r="F10" s="7"/>
      <c r="G10" s="7">
        <v>-8158432968</v>
      </c>
      <c r="H10" s="7"/>
      <c r="I10" s="7">
        <f t="shared" si="0"/>
        <v>-94769191234</v>
      </c>
      <c r="J10" s="7"/>
      <c r="K10" s="10">
        <f t="shared" si="1"/>
        <v>0.58553287714957425</v>
      </c>
      <c r="L10" s="7"/>
      <c r="M10" s="7">
        <v>0</v>
      </c>
      <c r="N10" s="7"/>
      <c r="O10" s="7">
        <v>-93633247001</v>
      </c>
      <c r="P10" s="7"/>
      <c r="Q10" s="7">
        <v>207629253246</v>
      </c>
      <c r="R10" s="7"/>
      <c r="S10" s="7">
        <f t="shared" si="2"/>
        <v>113996006245</v>
      </c>
      <c r="T10" s="7"/>
      <c r="U10" s="9">
        <f t="shared" si="3"/>
        <v>-487.35437707637607</v>
      </c>
    </row>
    <row r="11" spans="1:21" x14ac:dyDescent="0.55000000000000004">
      <c r="A11" s="1" t="s">
        <v>15</v>
      </c>
      <c r="C11" s="7">
        <v>0</v>
      </c>
      <c r="D11" s="7"/>
      <c r="E11" s="7">
        <v>-14867167391</v>
      </c>
      <c r="F11" s="7"/>
      <c r="G11" s="7">
        <v>-586753570</v>
      </c>
      <c r="H11" s="7"/>
      <c r="I11" s="7">
        <f t="shared" si="0"/>
        <v>-15453920961</v>
      </c>
      <c r="J11" s="7"/>
      <c r="K11" s="10">
        <f t="shared" si="1"/>
        <v>9.5482283701182891E-2</v>
      </c>
      <c r="L11" s="7"/>
      <c r="M11" s="7">
        <v>0</v>
      </c>
      <c r="N11" s="7"/>
      <c r="O11" s="7">
        <v>-71136131986</v>
      </c>
      <c r="P11" s="7"/>
      <c r="Q11" s="7">
        <v>1121590089</v>
      </c>
      <c r="R11" s="7"/>
      <c r="S11" s="7">
        <f t="shared" si="2"/>
        <v>-70014541897</v>
      </c>
      <c r="T11" s="7"/>
      <c r="U11" s="9">
        <f t="shared" si="3"/>
        <v>299.32534109278845</v>
      </c>
    </row>
    <row r="12" spans="1:21" x14ac:dyDescent="0.55000000000000004">
      <c r="A12" s="1" t="s">
        <v>74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10">
        <f t="shared" si="1"/>
        <v>0</v>
      </c>
      <c r="L12" s="7"/>
      <c r="M12" s="7">
        <v>0</v>
      </c>
      <c r="N12" s="7"/>
      <c r="O12" s="7">
        <v>0</v>
      </c>
      <c r="P12" s="7"/>
      <c r="Q12" s="7">
        <v>-16255028148</v>
      </c>
      <c r="R12" s="7"/>
      <c r="S12" s="7">
        <f t="shared" si="2"/>
        <v>-16255028148</v>
      </c>
      <c r="T12" s="7"/>
      <c r="U12" s="9">
        <f t="shared" si="3"/>
        <v>69.493304005770511</v>
      </c>
    </row>
    <row r="13" spans="1:21" ht="24.75" thickBot="1" x14ac:dyDescent="0.6">
      <c r="C13" s="8">
        <f>SUM(C8:C12)</f>
        <v>24881493281</v>
      </c>
      <c r="D13" s="7"/>
      <c r="E13" s="8">
        <f>SUM(SUM(E8:E12))</f>
        <v>-178205474745</v>
      </c>
      <c r="F13" s="7"/>
      <c r="G13" s="8">
        <f>SUM(G8:G12)</f>
        <v>-8527205604</v>
      </c>
      <c r="H13" s="7"/>
      <c r="I13" s="8">
        <f>SUM(I8:I12)</f>
        <v>-161851187068</v>
      </c>
      <c r="J13" s="7"/>
      <c r="K13" s="11">
        <f>SUM(K8:K12)</f>
        <v>1</v>
      </c>
      <c r="L13" s="7"/>
      <c r="M13" s="8">
        <f>SUM(M8:M12)</f>
        <v>24881493281</v>
      </c>
      <c r="N13" s="7"/>
      <c r="O13" s="8">
        <f>SUM(O8:O12)</f>
        <v>-246281563601</v>
      </c>
      <c r="P13" s="7"/>
      <c r="Q13" s="8">
        <f>SUM(Q8:Q12)</f>
        <v>221166162487</v>
      </c>
      <c r="R13" s="7"/>
      <c r="S13" s="8">
        <f>SUM(S8:S12)</f>
        <v>-233907833</v>
      </c>
      <c r="T13" s="7"/>
      <c r="U13" s="11">
        <f>SUM(U8:U12)</f>
        <v>0.99999999999997158</v>
      </c>
    </row>
    <row r="14" spans="1:21" ht="24.75" thickTop="1" x14ac:dyDescent="0.5500000000000000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10" workbookViewId="0">
      <selection activeCell="K24" sqref="K24:O24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9" t="s">
        <v>55</v>
      </c>
      <c r="C6" s="20" t="s">
        <v>53</v>
      </c>
      <c r="D6" s="20" t="s">
        <v>53</v>
      </c>
      <c r="E6" s="20" t="s">
        <v>53</v>
      </c>
      <c r="F6" s="20" t="s">
        <v>53</v>
      </c>
      <c r="G6" s="20" t="s">
        <v>53</v>
      </c>
      <c r="H6" s="20" t="s">
        <v>53</v>
      </c>
      <c r="I6" s="20" t="s">
        <v>53</v>
      </c>
      <c r="K6" s="20" t="s">
        <v>54</v>
      </c>
      <c r="L6" s="20" t="s">
        <v>54</v>
      </c>
      <c r="M6" s="20" t="s">
        <v>54</v>
      </c>
      <c r="N6" s="20" t="s">
        <v>54</v>
      </c>
      <c r="O6" s="20" t="s">
        <v>54</v>
      </c>
      <c r="P6" s="20" t="s">
        <v>54</v>
      </c>
      <c r="Q6" s="20" t="s">
        <v>54</v>
      </c>
    </row>
    <row r="7" spans="1:17" ht="24.75" x14ac:dyDescent="0.55000000000000004">
      <c r="A7" s="20" t="s">
        <v>55</v>
      </c>
      <c r="C7" s="20" t="s">
        <v>93</v>
      </c>
      <c r="E7" s="20" t="s">
        <v>90</v>
      </c>
      <c r="G7" s="20" t="s">
        <v>91</v>
      </c>
      <c r="I7" s="20" t="s">
        <v>94</v>
      </c>
      <c r="K7" s="20" t="s">
        <v>93</v>
      </c>
      <c r="M7" s="20" t="s">
        <v>90</v>
      </c>
      <c r="O7" s="20" t="s">
        <v>91</v>
      </c>
      <c r="Q7" s="20" t="s">
        <v>94</v>
      </c>
    </row>
    <row r="8" spans="1:17" x14ac:dyDescent="0.55000000000000004">
      <c r="A8" s="1" t="s">
        <v>75</v>
      </c>
      <c r="C8" s="7">
        <v>0</v>
      </c>
      <c r="D8" s="7"/>
      <c r="E8" s="7">
        <v>0</v>
      </c>
      <c r="F8" s="7"/>
      <c r="G8" s="7">
        <v>0</v>
      </c>
      <c r="H8" s="7"/>
      <c r="I8" s="7">
        <v>0</v>
      </c>
      <c r="J8" s="7"/>
      <c r="K8" s="7">
        <v>0</v>
      </c>
      <c r="L8" s="7"/>
      <c r="M8" s="7">
        <v>0</v>
      </c>
      <c r="N8" s="7"/>
      <c r="O8" s="7">
        <v>15340871</v>
      </c>
      <c r="P8" s="7"/>
      <c r="Q8" s="7">
        <f>K8+M8+O8</f>
        <v>15340871</v>
      </c>
    </row>
    <row r="9" spans="1:17" x14ac:dyDescent="0.55000000000000004">
      <c r="A9" s="1" t="s">
        <v>76</v>
      </c>
      <c r="C9" s="7">
        <v>0</v>
      </c>
      <c r="D9" s="7"/>
      <c r="E9" s="7">
        <v>0</v>
      </c>
      <c r="F9" s="7"/>
      <c r="G9" s="7">
        <v>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32255439</v>
      </c>
      <c r="P9" s="7"/>
      <c r="Q9" s="7">
        <f t="shared" ref="Q9:Q23" si="0">K9+M9+O9</f>
        <v>32255439</v>
      </c>
    </row>
    <row r="10" spans="1:17" x14ac:dyDescent="0.55000000000000004">
      <c r="A10" s="1" t="s">
        <v>77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15012682</v>
      </c>
      <c r="P10" s="7"/>
      <c r="Q10" s="7">
        <f t="shared" si="0"/>
        <v>15012682</v>
      </c>
    </row>
    <row r="11" spans="1:17" x14ac:dyDescent="0.55000000000000004">
      <c r="A11" s="1" t="s">
        <v>78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-188570737</v>
      </c>
      <c r="P11" s="7"/>
      <c r="Q11" s="7">
        <f t="shared" si="0"/>
        <v>-188570737</v>
      </c>
    </row>
    <row r="12" spans="1:17" x14ac:dyDescent="0.55000000000000004">
      <c r="A12" s="1" t="s">
        <v>79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761228749</v>
      </c>
      <c r="P12" s="7"/>
      <c r="Q12" s="7">
        <f t="shared" si="0"/>
        <v>761228749</v>
      </c>
    </row>
    <row r="13" spans="1:17" x14ac:dyDescent="0.55000000000000004">
      <c r="A13" s="1" t="s">
        <v>80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1044636170</v>
      </c>
      <c r="P13" s="7"/>
      <c r="Q13" s="7">
        <f t="shared" si="0"/>
        <v>1044636170</v>
      </c>
    </row>
    <row r="14" spans="1:17" x14ac:dyDescent="0.55000000000000004">
      <c r="A14" s="1" t="s">
        <v>81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64956875</v>
      </c>
      <c r="P14" s="7"/>
      <c r="Q14" s="7">
        <f t="shared" si="0"/>
        <v>64956875</v>
      </c>
    </row>
    <row r="15" spans="1:17" x14ac:dyDescent="0.55000000000000004">
      <c r="A15" s="1" t="s">
        <v>82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-127574723</v>
      </c>
      <c r="P15" s="7"/>
      <c r="Q15" s="7">
        <f t="shared" si="0"/>
        <v>-127574723</v>
      </c>
    </row>
    <row r="16" spans="1:17" x14ac:dyDescent="0.55000000000000004">
      <c r="A16" s="1" t="s">
        <v>83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774536543</v>
      </c>
      <c r="P16" s="7"/>
      <c r="Q16" s="7">
        <f t="shared" si="0"/>
        <v>774536543</v>
      </c>
    </row>
    <row r="17" spans="1:17" x14ac:dyDescent="0.55000000000000004">
      <c r="A17" s="1" t="s">
        <v>84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300686883</v>
      </c>
      <c r="P17" s="7"/>
      <c r="Q17" s="7">
        <f t="shared" si="0"/>
        <v>300686883</v>
      </c>
    </row>
    <row r="18" spans="1:17" x14ac:dyDescent="0.55000000000000004">
      <c r="A18" s="1" t="s">
        <v>85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1839145</v>
      </c>
      <c r="P18" s="7"/>
      <c r="Q18" s="7">
        <f t="shared" si="0"/>
        <v>1839145</v>
      </c>
    </row>
    <row r="19" spans="1:17" x14ac:dyDescent="0.55000000000000004">
      <c r="A19" s="1" t="s">
        <v>86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3712597</v>
      </c>
      <c r="P19" s="7"/>
      <c r="Q19" s="7">
        <f t="shared" si="0"/>
        <v>3712597</v>
      </c>
    </row>
    <row r="20" spans="1:17" x14ac:dyDescent="0.55000000000000004">
      <c r="A20" s="1" t="s">
        <v>60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20477305704</v>
      </c>
      <c r="L20" s="7"/>
      <c r="M20" s="7">
        <v>0</v>
      </c>
      <c r="N20" s="7"/>
      <c r="O20" s="7">
        <v>7042397982</v>
      </c>
      <c r="P20" s="7"/>
      <c r="Q20" s="7">
        <f t="shared" si="0"/>
        <v>27519703686</v>
      </c>
    </row>
    <row r="21" spans="1:17" x14ac:dyDescent="0.55000000000000004">
      <c r="A21" s="1" t="s">
        <v>87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1489578269</v>
      </c>
      <c r="P21" s="7"/>
      <c r="Q21" s="7">
        <f t="shared" si="0"/>
        <v>1489578269</v>
      </c>
    </row>
    <row r="22" spans="1:17" x14ac:dyDescent="0.55000000000000004">
      <c r="A22" s="1" t="s">
        <v>28</v>
      </c>
      <c r="C22" s="7">
        <v>0</v>
      </c>
      <c r="D22" s="7"/>
      <c r="E22" s="7">
        <v>647508778</v>
      </c>
      <c r="F22" s="7"/>
      <c r="G22" s="7">
        <v>0</v>
      </c>
      <c r="H22" s="7"/>
      <c r="I22" s="7">
        <f>C22+E22+G22</f>
        <v>647508778</v>
      </c>
      <c r="J22" s="7"/>
      <c r="K22" s="7">
        <v>0</v>
      </c>
      <c r="L22" s="7"/>
      <c r="M22" s="7">
        <v>635671528</v>
      </c>
      <c r="N22" s="7"/>
      <c r="O22" s="7">
        <v>-15598660</v>
      </c>
      <c r="P22" s="7"/>
      <c r="Q22" s="7">
        <f t="shared" si="0"/>
        <v>620072868</v>
      </c>
    </row>
    <row r="23" spans="1:17" x14ac:dyDescent="0.55000000000000004">
      <c r="A23" s="1" t="s">
        <v>88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10870420</v>
      </c>
      <c r="P23" s="7"/>
      <c r="Q23" s="7">
        <f t="shared" si="0"/>
        <v>10870420</v>
      </c>
    </row>
    <row r="24" spans="1:17" ht="24.75" thickBot="1" x14ac:dyDescent="0.6">
      <c r="C24" s="8">
        <f>SUM(C8:C23)</f>
        <v>0</v>
      </c>
      <c r="D24" s="7"/>
      <c r="E24" s="8">
        <f>SUM(E8:E23)</f>
        <v>647508778</v>
      </c>
      <c r="F24" s="7"/>
      <c r="G24" s="8">
        <f>SUM(G8:G23)</f>
        <v>0</v>
      </c>
      <c r="H24" s="7"/>
      <c r="I24" s="8">
        <f>SUM(I8:I23)</f>
        <v>647508778</v>
      </c>
      <c r="J24" s="7"/>
      <c r="K24" s="8">
        <f>SUM(K8:K23)</f>
        <v>20477305704</v>
      </c>
      <c r="L24" s="7"/>
      <c r="M24" s="8">
        <f>SUM(M8:M23)</f>
        <v>635671528</v>
      </c>
      <c r="N24" s="7"/>
      <c r="O24" s="8">
        <f>SUM(O8:O23)</f>
        <v>11225308505</v>
      </c>
      <c r="P24" s="7"/>
      <c r="Q24" s="8">
        <f>SUM(Q8:Q23)</f>
        <v>32338285737</v>
      </c>
    </row>
    <row r="25" spans="1:17" ht="24.75" thickTop="1" x14ac:dyDescent="0.55000000000000004">
      <c r="M25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4" sqref="E14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 x14ac:dyDescent="0.55000000000000004">
      <c r="A6" s="20" t="s">
        <v>95</v>
      </c>
      <c r="B6" s="20" t="s">
        <v>95</v>
      </c>
      <c r="C6" s="20" t="s">
        <v>95</v>
      </c>
      <c r="E6" s="20" t="s">
        <v>53</v>
      </c>
      <c r="F6" s="20" t="s">
        <v>53</v>
      </c>
      <c r="G6" s="20" t="s">
        <v>53</v>
      </c>
      <c r="I6" s="20" t="s">
        <v>54</v>
      </c>
      <c r="J6" s="20" t="s">
        <v>54</v>
      </c>
      <c r="K6" s="20" t="s">
        <v>54</v>
      </c>
    </row>
    <row r="7" spans="1:11" ht="24.75" x14ac:dyDescent="0.55000000000000004">
      <c r="A7" s="21" t="s">
        <v>96</v>
      </c>
      <c r="C7" s="21" t="s">
        <v>35</v>
      </c>
      <c r="E7" s="21" t="s">
        <v>97</v>
      </c>
      <c r="G7" s="21" t="s">
        <v>98</v>
      </c>
      <c r="I7" s="20" t="s">
        <v>97</v>
      </c>
      <c r="K7" s="20" t="s">
        <v>98</v>
      </c>
    </row>
    <row r="8" spans="1:11" x14ac:dyDescent="0.55000000000000004">
      <c r="A8" s="1" t="s">
        <v>41</v>
      </c>
      <c r="C8" s="5" t="s">
        <v>42</v>
      </c>
      <c r="E8" s="4">
        <v>606806225</v>
      </c>
      <c r="F8" s="5"/>
      <c r="G8" s="10">
        <f>E8/$E$10</f>
        <v>0.61051096549248129</v>
      </c>
      <c r="H8" s="5"/>
      <c r="I8" s="4">
        <v>6453057055</v>
      </c>
      <c r="J8" s="5"/>
      <c r="K8" s="10">
        <f>I8/$I$10</f>
        <v>0.93511437137044784</v>
      </c>
    </row>
    <row r="9" spans="1:11" x14ac:dyDescent="0.55000000000000004">
      <c r="A9" s="1" t="s">
        <v>45</v>
      </c>
      <c r="C9" s="5" t="s">
        <v>46</v>
      </c>
      <c r="E9" s="4">
        <v>387125513</v>
      </c>
      <c r="F9" s="5"/>
      <c r="G9" s="10">
        <f>E9/$E$10</f>
        <v>0.38948903450751865</v>
      </c>
      <c r="H9" s="5"/>
      <c r="I9" s="4">
        <v>447764120</v>
      </c>
      <c r="J9" s="5"/>
      <c r="K9" s="10">
        <f>I9/$I$10</f>
        <v>6.4885628629552189E-2</v>
      </c>
    </row>
    <row r="10" spans="1:11" ht="24.75" thickBot="1" x14ac:dyDescent="0.6">
      <c r="E10" s="6">
        <f>SUM(E8:E9)</f>
        <v>993931738</v>
      </c>
      <c r="F10" s="5"/>
      <c r="G10" s="11">
        <f>SUM(G8:G9)</f>
        <v>1</v>
      </c>
      <c r="H10" s="5"/>
      <c r="I10" s="6">
        <f>SUM(I8:I9)</f>
        <v>6900821175</v>
      </c>
      <c r="J10" s="5"/>
      <c r="K10" s="11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4" sqref="A4:E4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18.7109375" style="1" customWidth="1"/>
    <col min="4" max="4" width="1" style="1" customWidth="1"/>
    <col min="5" max="5" width="22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8" t="s">
        <v>0</v>
      </c>
      <c r="B2" s="18"/>
      <c r="C2" s="18"/>
      <c r="D2" s="18"/>
      <c r="E2" s="18"/>
    </row>
    <row r="3" spans="1:5" ht="24.75" x14ac:dyDescent="0.55000000000000004">
      <c r="A3" s="18" t="s">
        <v>51</v>
      </c>
      <c r="B3" s="18"/>
      <c r="C3" s="18"/>
      <c r="D3" s="18"/>
      <c r="E3" s="18"/>
    </row>
    <row r="4" spans="1:5" ht="24.75" x14ac:dyDescent="0.55000000000000004">
      <c r="A4" s="18" t="s">
        <v>2</v>
      </c>
      <c r="B4" s="18"/>
      <c r="C4" s="18"/>
      <c r="D4" s="18"/>
      <c r="E4" s="18"/>
    </row>
    <row r="5" spans="1:5" ht="24.75" x14ac:dyDescent="0.55000000000000004">
      <c r="E5" s="17" t="s">
        <v>106</v>
      </c>
    </row>
    <row r="6" spans="1:5" ht="24.75" x14ac:dyDescent="0.55000000000000004">
      <c r="A6" s="19" t="s">
        <v>99</v>
      </c>
      <c r="C6" s="20" t="s">
        <v>53</v>
      </c>
      <c r="E6" s="20" t="s">
        <v>107</v>
      </c>
    </row>
    <row r="7" spans="1:5" ht="24.75" x14ac:dyDescent="0.55000000000000004">
      <c r="A7" s="20" t="s">
        <v>99</v>
      </c>
      <c r="C7" s="20" t="s">
        <v>38</v>
      </c>
      <c r="E7" s="20" t="s">
        <v>38</v>
      </c>
    </row>
    <row r="8" spans="1:5" ht="24.75" x14ac:dyDescent="0.6">
      <c r="A8" s="2" t="s">
        <v>99</v>
      </c>
      <c r="C8" s="4">
        <v>0</v>
      </c>
      <c r="D8" s="5"/>
      <c r="E8" s="4">
        <v>48444398031</v>
      </c>
    </row>
    <row r="9" spans="1:5" ht="24.75" x14ac:dyDescent="0.6">
      <c r="A9" s="2" t="s">
        <v>100</v>
      </c>
      <c r="C9" s="4">
        <v>0</v>
      </c>
      <c r="D9" s="5"/>
      <c r="E9" s="4">
        <v>9737399147</v>
      </c>
    </row>
    <row r="10" spans="1:5" ht="25.5" thickBot="1" x14ac:dyDescent="0.65">
      <c r="A10" s="2" t="s">
        <v>61</v>
      </c>
      <c r="C10" s="6">
        <f>SUM(C8:C9)</f>
        <v>0</v>
      </c>
      <c r="D10" s="5"/>
      <c r="E10" s="6">
        <f>SUM(E8:E9)</f>
        <v>58181797178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workbookViewId="0">
      <selection activeCell="O18" sqref="O18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 x14ac:dyDescent="0.55000000000000004">
      <c r="A6" s="19" t="s">
        <v>3</v>
      </c>
      <c r="C6" s="20" t="s">
        <v>104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1" t="s">
        <v>15</v>
      </c>
      <c r="C9" s="7">
        <v>61458094</v>
      </c>
      <c r="D9" s="7"/>
      <c r="E9" s="7">
        <v>582564541317</v>
      </c>
      <c r="F9" s="7"/>
      <c r="G9" s="7">
        <v>526295576722.159</v>
      </c>
      <c r="H9" s="7"/>
      <c r="I9" s="7">
        <v>21568441</v>
      </c>
      <c r="J9" s="7"/>
      <c r="K9" s="7">
        <v>181378176080</v>
      </c>
      <c r="L9" s="7"/>
      <c r="M9" s="7">
        <v>-836188</v>
      </c>
      <c r="N9" s="7"/>
      <c r="O9" s="7">
        <v>7273293156</v>
      </c>
      <c r="P9" s="7"/>
      <c r="Q9" s="7">
        <v>82190347</v>
      </c>
      <c r="R9" s="7"/>
      <c r="S9" s="7">
        <v>8340</v>
      </c>
      <c r="T9" s="7"/>
      <c r="U9" s="7">
        <v>756082670671</v>
      </c>
      <c r="V9" s="7"/>
      <c r="W9" s="7">
        <v>684946538684.57495</v>
      </c>
      <c r="X9" s="7"/>
      <c r="Y9" s="10">
        <v>0.18318077928331741</v>
      </c>
    </row>
    <row r="10" spans="1:25" x14ac:dyDescent="0.55000000000000004">
      <c r="A10" s="1" t="s">
        <v>16</v>
      </c>
      <c r="C10" s="7">
        <v>11764700</v>
      </c>
      <c r="D10" s="7"/>
      <c r="E10" s="7">
        <v>307447394900</v>
      </c>
      <c r="F10" s="7"/>
      <c r="G10" s="7">
        <v>302710789820</v>
      </c>
      <c r="H10" s="7"/>
      <c r="I10" s="7">
        <v>2333921</v>
      </c>
      <c r="J10" s="7"/>
      <c r="K10" s="7">
        <v>57092635491</v>
      </c>
      <c r="L10" s="7"/>
      <c r="M10" s="7">
        <v>-137193</v>
      </c>
      <c r="N10" s="7"/>
      <c r="O10" s="7">
        <v>3404344786</v>
      </c>
      <c r="P10" s="7"/>
      <c r="Q10" s="7">
        <v>13961428</v>
      </c>
      <c r="R10" s="7"/>
      <c r="S10" s="7">
        <v>20030</v>
      </c>
      <c r="T10" s="7"/>
      <c r="U10" s="7">
        <v>360983517063</v>
      </c>
      <c r="V10" s="7"/>
      <c r="W10" s="7">
        <v>279434870810.84198</v>
      </c>
      <c r="X10" s="7"/>
      <c r="Y10" s="10">
        <v>7.4731522101515943E-2</v>
      </c>
    </row>
    <row r="11" spans="1:25" x14ac:dyDescent="0.55000000000000004">
      <c r="A11" s="1" t="s">
        <v>17</v>
      </c>
      <c r="C11" s="7">
        <v>110000</v>
      </c>
      <c r="D11" s="7"/>
      <c r="E11" s="7">
        <v>2802786707</v>
      </c>
      <c r="F11" s="7"/>
      <c r="G11" s="7">
        <v>2754756260.3000002</v>
      </c>
      <c r="H11" s="7"/>
      <c r="I11" s="7">
        <v>1505742</v>
      </c>
      <c r="J11" s="7"/>
      <c r="K11" s="7">
        <v>37008193489</v>
      </c>
      <c r="L11" s="7"/>
      <c r="M11" s="7">
        <v>-1495742</v>
      </c>
      <c r="N11" s="7"/>
      <c r="O11" s="7">
        <v>37196206386</v>
      </c>
      <c r="P11" s="7"/>
      <c r="Q11" s="7">
        <v>120000</v>
      </c>
      <c r="R11" s="7"/>
      <c r="S11" s="7">
        <v>25184</v>
      </c>
      <c r="T11" s="7"/>
      <c r="U11" s="7">
        <v>2984923286</v>
      </c>
      <c r="V11" s="7"/>
      <c r="W11" s="7">
        <v>3021384921.5999999</v>
      </c>
      <c r="X11" s="7"/>
      <c r="Y11" s="10">
        <v>8.0803334741490944E-4</v>
      </c>
    </row>
    <row r="12" spans="1:25" x14ac:dyDescent="0.55000000000000004">
      <c r="A12" s="1" t="s">
        <v>18</v>
      </c>
      <c r="C12" s="7">
        <v>11513787</v>
      </c>
      <c r="D12" s="7"/>
      <c r="E12" s="7">
        <v>2355826593979</v>
      </c>
      <c r="F12" s="7"/>
      <c r="G12" s="7">
        <v>2353492233896.2402</v>
      </c>
      <c r="H12" s="7"/>
      <c r="I12" s="7">
        <v>2357523</v>
      </c>
      <c r="J12" s="7"/>
      <c r="K12" s="7">
        <v>459907606706</v>
      </c>
      <c r="L12" s="7"/>
      <c r="M12" s="7">
        <v>-1406534</v>
      </c>
      <c r="N12" s="7"/>
      <c r="O12" s="7">
        <v>279043315360</v>
      </c>
      <c r="P12" s="7"/>
      <c r="Q12" s="7">
        <v>12464776</v>
      </c>
      <c r="R12" s="7"/>
      <c r="S12" s="7">
        <v>195765</v>
      </c>
      <c r="T12" s="7"/>
      <c r="U12" s="7">
        <v>2529050973127</v>
      </c>
      <c r="V12" s="7"/>
      <c r="W12" s="7">
        <v>2439587334007.5098</v>
      </c>
      <c r="X12" s="7"/>
      <c r="Y12" s="10">
        <v>0.65243852437219463</v>
      </c>
    </row>
    <row r="13" spans="1:25" ht="24.75" thickBot="1" x14ac:dyDescent="0.6">
      <c r="C13" s="7"/>
      <c r="D13" s="7"/>
      <c r="E13" s="8">
        <f>SUM(E9:E12)</f>
        <v>3248641316903</v>
      </c>
      <c r="F13" s="7"/>
      <c r="G13" s="8">
        <f>SUM(G9:G12)</f>
        <v>3185253356698.6992</v>
      </c>
      <c r="H13" s="7"/>
      <c r="I13" s="7"/>
      <c r="J13" s="7"/>
      <c r="K13" s="8">
        <f>SUM(K9:K12)</f>
        <v>735386611766</v>
      </c>
      <c r="L13" s="7"/>
      <c r="M13" s="7"/>
      <c r="N13" s="7"/>
      <c r="O13" s="8">
        <f>SUM(O9:O12)</f>
        <v>326917159688</v>
      </c>
      <c r="P13" s="7"/>
      <c r="Q13" s="7"/>
      <c r="R13" s="7"/>
      <c r="S13" s="7"/>
      <c r="T13" s="7"/>
      <c r="U13" s="8">
        <f>SUM(U9:U12)</f>
        <v>3649102084147</v>
      </c>
      <c r="V13" s="7"/>
      <c r="W13" s="8">
        <f>SUM(W9:W12)</f>
        <v>3406990128424.5269</v>
      </c>
      <c r="X13" s="7"/>
      <c r="Y13" s="11">
        <f>SUM(Y9:Y12)</f>
        <v>0.91115885910444283</v>
      </c>
    </row>
    <row r="14" spans="1:25" ht="24.75" thickTop="1" x14ac:dyDescent="0.5500000000000000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55000000000000004">
      <c r="G15" s="3"/>
      <c r="W15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topLeftCell="G1" workbookViewId="0">
      <selection activeCell="S18" sqref="S18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7.28515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 x14ac:dyDescent="0.55000000000000004">
      <c r="A6" s="20" t="s">
        <v>20</v>
      </c>
      <c r="B6" s="20" t="s">
        <v>20</v>
      </c>
      <c r="C6" s="20" t="s">
        <v>20</v>
      </c>
      <c r="D6" s="20" t="s">
        <v>20</v>
      </c>
      <c r="E6" s="20" t="s">
        <v>20</v>
      </c>
      <c r="F6" s="20" t="s">
        <v>20</v>
      </c>
      <c r="G6" s="20" t="s">
        <v>20</v>
      </c>
      <c r="H6" s="20" t="s">
        <v>20</v>
      </c>
      <c r="I6" s="20" t="s">
        <v>20</v>
      </c>
      <c r="J6" s="20" t="s">
        <v>20</v>
      </c>
      <c r="K6" s="20" t="s">
        <v>20</v>
      </c>
      <c r="L6" s="20" t="s">
        <v>20</v>
      </c>
      <c r="M6" s="20" t="s">
        <v>20</v>
      </c>
      <c r="O6" s="20" t="s">
        <v>104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 x14ac:dyDescent="0.55000000000000004">
      <c r="A7" s="19" t="s">
        <v>21</v>
      </c>
      <c r="C7" s="19" t="s">
        <v>22</v>
      </c>
      <c r="E7" s="19" t="s">
        <v>23</v>
      </c>
      <c r="G7" s="19" t="s">
        <v>24</v>
      </c>
      <c r="I7" s="19" t="s">
        <v>25</v>
      </c>
      <c r="K7" s="19" t="s">
        <v>26</v>
      </c>
      <c r="M7" s="19" t="s">
        <v>19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27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20" t="s">
        <v>21</v>
      </c>
      <c r="C8" s="20" t="s">
        <v>22</v>
      </c>
      <c r="E8" s="20" t="s">
        <v>23</v>
      </c>
      <c r="G8" s="20" t="s">
        <v>24</v>
      </c>
      <c r="I8" s="20" t="s">
        <v>25</v>
      </c>
      <c r="K8" s="20" t="s">
        <v>26</v>
      </c>
      <c r="M8" s="20" t="s">
        <v>19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27</v>
      </c>
      <c r="AG8" s="20" t="s">
        <v>8</v>
      </c>
      <c r="AI8" s="20" t="s">
        <v>9</v>
      </c>
      <c r="AK8" s="20" t="s">
        <v>13</v>
      </c>
    </row>
    <row r="9" spans="1:37" s="5" customFormat="1" ht="24.75" x14ac:dyDescent="0.6">
      <c r="A9" s="12" t="s">
        <v>28</v>
      </c>
      <c r="C9" s="5" t="s">
        <v>29</v>
      </c>
      <c r="E9" s="5" t="s">
        <v>29</v>
      </c>
      <c r="G9" s="5" t="s">
        <v>30</v>
      </c>
      <c r="I9" s="5" t="s">
        <v>31</v>
      </c>
      <c r="K9" s="4">
        <v>0</v>
      </c>
      <c r="M9" s="4">
        <v>0</v>
      </c>
      <c r="O9" s="4">
        <v>55002</v>
      </c>
      <c r="Q9" s="4">
        <v>47733030795</v>
      </c>
      <c r="S9" s="4">
        <v>47721193545</v>
      </c>
      <c r="U9" s="4">
        <v>0</v>
      </c>
      <c r="W9" s="4">
        <v>0</v>
      </c>
      <c r="Y9" s="4">
        <v>0</v>
      </c>
      <c r="AA9" s="4">
        <v>0</v>
      </c>
      <c r="AC9" s="4">
        <v>55002</v>
      </c>
      <c r="AE9" s="4">
        <v>880037</v>
      </c>
      <c r="AG9" s="4">
        <v>47733030795</v>
      </c>
      <c r="AI9" s="4">
        <v>48368702322</v>
      </c>
      <c r="AK9" s="10">
        <v>1.2935632321440179E-2</v>
      </c>
    </row>
    <row r="10" spans="1:37" ht="24.75" thickBot="1" x14ac:dyDescent="0.6">
      <c r="Q10" s="6">
        <f>SUM(Q9)</f>
        <v>47733030795</v>
      </c>
      <c r="S10" s="6">
        <f>SUM(S9)</f>
        <v>47721193545</v>
      </c>
      <c r="W10" s="6">
        <f>SUM(W9)</f>
        <v>0</v>
      </c>
      <c r="AA10" s="6">
        <f>SUM(AA9)</f>
        <v>0</v>
      </c>
      <c r="AG10" s="6">
        <f>SUM(AG9)</f>
        <v>47733030795</v>
      </c>
      <c r="AI10" s="6">
        <f>SUM(AI9)</f>
        <v>48368702322</v>
      </c>
      <c r="AK10" s="11">
        <f>SUM(AK9)</f>
        <v>1.2935632321440179E-2</v>
      </c>
    </row>
    <row r="11" spans="1:37" ht="24.75" thickTop="1" x14ac:dyDescent="0.55000000000000004"/>
    <row r="12" spans="1:37" x14ac:dyDescent="0.55000000000000004">
      <c r="AK12" s="1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I11" sqref="I11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9" t="s">
        <v>33</v>
      </c>
      <c r="C6" s="20" t="s">
        <v>34</v>
      </c>
      <c r="D6" s="20" t="s">
        <v>34</v>
      </c>
      <c r="E6" s="20" t="s">
        <v>34</v>
      </c>
      <c r="F6" s="20" t="s">
        <v>34</v>
      </c>
      <c r="G6" s="20" t="s">
        <v>34</v>
      </c>
      <c r="H6" s="20" t="s">
        <v>34</v>
      </c>
      <c r="I6" s="20" t="s">
        <v>34</v>
      </c>
      <c r="K6" s="20" t="s">
        <v>104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 x14ac:dyDescent="0.55000000000000004">
      <c r="A7" s="20" t="s">
        <v>33</v>
      </c>
      <c r="C7" s="20" t="s">
        <v>35</v>
      </c>
      <c r="E7" s="20" t="s">
        <v>36</v>
      </c>
      <c r="G7" s="20" t="s">
        <v>37</v>
      </c>
      <c r="I7" s="20" t="s">
        <v>26</v>
      </c>
      <c r="K7" s="20" t="s">
        <v>38</v>
      </c>
      <c r="M7" s="20" t="s">
        <v>39</v>
      </c>
      <c r="O7" s="20" t="s">
        <v>40</v>
      </c>
      <c r="Q7" s="20" t="s">
        <v>38</v>
      </c>
      <c r="S7" s="20" t="s">
        <v>32</v>
      </c>
    </row>
    <row r="8" spans="1:19" x14ac:dyDescent="0.55000000000000004">
      <c r="A8" s="1" t="s">
        <v>41</v>
      </c>
      <c r="C8" s="5" t="s">
        <v>42</v>
      </c>
      <c r="D8" s="5"/>
      <c r="E8" s="5" t="s">
        <v>43</v>
      </c>
      <c r="F8" s="5"/>
      <c r="G8" s="5" t="s">
        <v>44</v>
      </c>
      <c r="H8" s="5"/>
      <c r="I8" s="5">
        <v>8</v>
      </c>
      <c r="J8" s="5"/>
      <c r="K8" s="4">
        <v>149654973418</v>
      </c>
      <c r="L8" s="5"/>
      <c r="M8" s="4">
        <v>464105846225</v>
      </c>
      <c r="N8" s="5"/>
      <c r="O8" s="4">
        <v>479566649148</v>
      </c>
      <c r="P8" s="5"/>
      <c r="Q8" s="4">
        <v>134194170495</v>
      </c>
      <c r="R8" s="5"/>
      <c r="S8" s="10">
        <v>3.5888629751690201E-2</v>
      </c>
    </row>
    <row r="9" spans="1:19" x14ac:dyDescent="0.55000000000000004">
      <c r="A9" s="1" t="s">
        <v>45</v>
      </c>
      <c r="C9" s="5" t="s">
        <v>46</v>
      </c>
      <c r="D9" s="5"/>
      <c r="E9" s="5" t="s">
        <v>43</v>
      </c>
      <c r="F9" s="5"/>
      <c r="G9" s="5" t="s">
        <v>47</v>
      </c>
      <c r="H9" s="5"/>
      <c r="I9" s="5">
        <v>10</v>
      </c>
      <c r="J9" s="5"/>
      <c r="K9" s="4">
        <v>96269559842</v>
      </c>
      <c r="L9" s="5"/>
      <c r="M9" s="4">
        <v>387125513</v>
      </c>
      <c r="N9" s="5"/>
      <c r="O9" s="4">
        <v>92981716441</v>
      </c>
      <c r="P9" s="5"/>
      <c r="Q9" s="4">
        <v>3674968914</v>
      </c>
      <c r="R9" s="5"/>
      <c r="S9" s="10">
        <v>9.8282658789884745E-4</v>
      </c>
    </row>
    <row r="10" spans="1:19" x14ac:dyDescent="0.55000000000000004">
      <c r="A10" s="1" t="s">
        <v>48</v>
      </c>
      <c r="C10" s="5" t="s">
        <v>49</v>
      </c>
      <c r="D10" s="5"/>
      <c r="E10" s="5" t="s">
        <v>43</v>
      </c>
      <c r="F10" s="5"/>
      <c r="G10" s="5" t="s">
        <v>50</v>
      </c>
      <c r="H10" s="5"/>
      <c r="I10" s="5">
        <v>10</v>
      </c>
      <c r="J10" s="5"/>
      <c r="K10" s="4">
        <v>63806170338</v>
      </c>
      <c r="L10" s="5"/>
      <c r="M10" s="4">
        <v>300000000000</v>
      </c>
      <c r="N10" s="5"/>
      <c r="O10" s="4">
        <v>243152524397</v>
      </c>
      <c r="P10" s="5"/>
      <c r="Q10" s="4">
        <v>120653645941</v>
      </c>
      <c r="R10" s="5"/>
      <c r="S10" s="10">
        <v>3.2267378019445375E-2</v>
      </c>
    </row>
    <row r="11" spans="1:19" ht="24.75" thickBot="1" x14ac:dyDescent="0.6">
      <c r="C11" s="5"/>
      <c r="D11" s="5"/>
      <c r="E11" s="5"/>
      <c r="F11" s="5"/>
      <c r="G11" s="5"/>
      <c r="H11" s="5"/>
      <c r="I11" s="14">
        <f>SUM(I8:I10)</f>
        <v>28</v>
      </c>
      <c r="J11" s="5"/>
      <c r="K11" s="6">
        <f>SUM(K8:K10)</f>
        <v>309730703598</v>
      </c>
      <c r="L11" s="5"/>
      <c r="M11" s="6">
        <f>SUM(M8:M10)</f>
        <v>764492971738</v>
      </c>
      <c r="N11" s="5"/>
      <c r="O11" s="6">
        <f>SUM(O8:O10)</f>
        <v>815700889986</v>
      </c>
      <c r="P11" s="5"/>
      <c r="Q11" s="6">
        <f>SUM(Q8:Q10)</f>
        <v>258522785350</v>
      </c>
      <c r="R11" s="5"/>
      <c r="S11" s="11">
        <f>SUM(S8:S10)</f>
        <v>6.9138834359034423E-2</v>
      </c>
    </row>
    <row r="12" spans="1:19" ht="24.75" thickTop="1" x14ac:dyDescent="0.55000000000000004"/>
    <row r="13" spans="1:19" x14ac:dyDescent="0.55000000000000004">
      <c r="S13" s="13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E15" sqref="E15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18" style="1" bestFit="1" customWidth="1"/>
    <col min="10" max="16384" width="9.140625" style="1"/>
  </cols>
  <sheetData>
    <row r="2" spans="1:9" ht="24.75" x14ac:dyDescent="0.55000000000000004">
      <c r="A2" s="18" t="s">
        <v>0</v>
      </c>
      <c r="B2" s="18"/>
      <c r="C2" s="18"/>
      <c r="D2" s="18"/>
      <c r="E2" s="18"/>
      <c r="F2" s="18"/>
      <c r="G2" s="18"/>
    </row>
    <row r="3" spans="1:9" ht="24.75" x14ac:dyDescent="0.55000000000000004">
      <c r="A3" s="18" t="s">
        <v>51</v>
      </c>
      <c r="B3" s="18"/>
      <c r="C3" s="18"/>
      <c r="D3" s="18"/>
      <c r="E3" s="18"/>
      <c r="F3" s="18"/>
      <c r="G3" s="18"/>
    </row>
    <row r="4" spans="1:9" ht="24.75" x14ac:dyDescent="0.55000000000000004">
      <c r="A4" s="18" t="s">
        <v>2</v>
      </c>
      <c r="B4" s="18"/>
      <c r="C4" s="18"/>
      <c r="D4" s="18"/>
      <c r="E4" s="18"/>
      <c r="F4" s="18"/>
      <c r="G4" s="18"/>
    </row>
    <row r="6" spans="1:9" ht="24.75" x14ac:dyDescent="0.55000000000000004">
      <c r="A6" s="20" t="s">
        <v>55</v>
      </c>
      <c r="C6" s="20" t="s">
        <v>38</v>
      </c>
      <c r="E6" s="20" t="s">
        <v>92</v>
      </c>
      <c r="G6" s="20" t="s">
        <v>13</v>
      </c>
    </row>
    <row r="7" spans="1:9" x14ac:dyDescent="0.55000000000000004">
      <c r="A7" s="1" t="s">
        <v>101</v>
      </c>
      <c r="C7" s="7">
        <v>-161851187068</v>
      </c>
      <c r="D7" s="7"/>
      <c r="E7" s="10">
        <f>C7/$C$10</f>
        <v>1.0102455721347576</v>
      </c>
      <c r="F7" s="7"/>
      <c r="G7" s="10">
        <v>-4.3285168842497723E-2</v>
      </c>
      <c r="I7" s="3"/>
    </row>
    <row r="8" spans="1:9" x14ac:dyDescent="0.55000000000000004">
      <c r="A8" s="1" t="s">
        <v>102</v>
      </c>
      <c r="C8" s="7">
        <v>647508777</v>
      </c>
      <c r="D8" s="7"/>
      <c r="E8" s="10">
        <f t="shared" ref="E8:E9" si="0">C8/$C$10</f>
        <v>-4.0416316168741554E-3</v>
      </c>
      <c r="F8" s="7"/>
      <c r="G8" s="10">
        <v>1.7316849661206838E-4</v>
      </c>
      <c r="I8" s="3"/>
    </row>
    <row r="9" spans="1:9" x14ac:dyDescent="0.55000000000000004">
      <c r="A9" s="1" t="s">
        <v>103</v>
      </c>
      <c r="C9" s="7">
        <v>993931738</v>
      </c>
      <c r="D9" s="7"/>
      <c r="E9" s="10">
        <f t="shared" si="0"/>
        <v>-6.2039405178834807E-3</v>
      </c>
      <c r="F9" s="7"/>
      <c r="G9" s="10">
        <v>2.658151841615581E-4</v>
      </c>
      <c r="I9" s="3"/>
    </row>
    <row r="10" spans="1:9" ht="24.75" thickBot="1" x14ac:dyDescent="0.6">
      <c r="C10" s="8">
        <f>SUM(C7:C9)</f>
        <v>-160209746553</v>
      </c>
      <c r="D10" s="7"/>
      <c r="E10" s="11">
        <f>SUM(E7:E9)</f>
        <v>1</v>
      </c>
      <c r="F10" s="7"/>
      <c r="G10" s="11">
        <f>SUM(G7:G9)</f>
        <v>-4.2846185161724101E-2</v>
      </c>
      <c r="I10" s="3"/>
    </row>
    <row r="11" spans="1:9" ht="24.75" thickTop="1" x14ac:dyDescent="0.55000000000000004">
      <c r="I11" s="3"/>
    </row>
    <row r="12" spans="1:9" x14ac:dyDescent="0.55000000000000004">
      <c r="G12" s="1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F11" sqref="F11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20" t="s">
        <v>52</v>
      </c>
      <c r="B6" s="20" t="s">
        <v>52</v>
      </c>
      <c r="C6" s="20" t="s">
        <v>52</v>
      </c>
      <c r="D6" s="20" t="s">
        <v>52</v>
      </c>
      <c r="E6" s="20" t="s">
        <v>52</v>
      </c>
      <c r="F6" s="20" t="s">
        <v>52</v>
      </c>
      <c r="G6" s="20" t="s">
        <v>52</v>
      </c>
      <c r="I6" s="20" t="s">
        <v>53</v>
      </c>
      <c r="J6" s="20" t="s">
        <v>53</v>
      </c>
      <c r="K6" s="20" t="s">
        <v>53</v>
      </c>
      <c r="L6" s="20" t="s">
        <v>53</v>
      </c>
      <c r="M6" s="20" t="s">
        <v>53</v>
      </c>
      <c r="O6" s="20" t="s">
        <v>54</v>
      </c>
      <c r="P6" s="20" t="s">
        <v>54</v>
      </c>
      <c r="Q6" s="20" t="s">
        <v>54</v>
      </c>
      <c r="R6" s="20" t="s">
        <v>54</v>
      </c>
      <c r="S6" s="20" t="s">
        <v>54</v>
      </c>
    </row>
    <row r="7" spans="1:19" ht="24.75" x14ac:dyDescent="0.55000000000000004">
      <c r="A7" s="21" t="s">
        <v>55</v>
      </c>
      <c r="C7" s="21" t="s">
        <v>56</v>
      </c>
      <c r="E7" s="21" t="s">
        <v>25</v>
      </c>
      <c r="G7" s="21" t="s">
        <v>26</v>
      </c>
      <c r="I7" s="21" t="s">
        <v>57</v>
      </c>
      <c r="K7" s="21" t="s">
        <v>58</v>
      </c>
      <c r="M7" s="21" t="s">
        <v>59</v>
      </c>
      <c r="O7" s="21" t="s">
        <v>57</v>
      </c>
      <c r="Q7" s="21" t="s">
        <v>58</v>
      </c>
      <c r="S7" s="21" t="s">
        <v>59</v>
      </c>
    </row>
    <row r="8" spans="1:19" x14ac:dyDescent="0.55000000000000004">
      <c r="A8" s="1" t="s">
        <v>60</v>
      </c>
      <c r="C8" s="5" t="s">
        <v>105</v>
      </c>
      <c r="D8" s="5"/>
      <c r="E8" s="5" t="s">
        <v>62</v>
      </c>
      <c r="F8" s="5"/>
      <c r="G8" s="4">
        <v>16</v>
      </c>
      <c r="H8" s="5"/>
      <c r="I8" s="4">
        <v>0</v>
      </c>
      <c r="J8" s="5"/>
      <c r="K8" s="4">
        <v>0</v>
      </c>
      <c r="L8" s="5"/>
      <c r="M8" s="4">
        <v>0</v>
      </c>
      <c r="N8" s="5"/>
      <c r="O8" s="4">
        <v>20477305704</v>
      </c>
      <c r="P8" s="5"/>
      <c r="Q8" s="4">
        <v>0</v>
      </c>
      <c r="R8" s="5"/>
      <c r="S8" s="4">
        <v>20477305704</v>
      </c>
    </row>
    <row r="9" spans="1:19" x14ac:dyDescent="0.55000000000000004">
      <c r="A9" s="1" t="s">
        <v>41</v>
      </c>
      <c r="C9" s="4">
        <v>30</v>
      </c>
      <c r="D9" s="5"/>
      <c r="E9" s="5" t="s">
        <v>105</v>
      </c>
      <c r="F9" s="5"/>
      <c r="G9" s="5">
        <v>8</v>
      </c>
      <c r="H9" s="5"/>
      <c r="I9" s="4">
        <v>606806225</v>
      </c>
      <c r="J9" s="5"/>
      <c r="K9" s="4">
        <v>0</v>
      </c>
      <c r="L9" s="5"/>
      <c r="M9" s="4">
        <v>606806225</v>
      </c>
      <c r="N9" s="5"/>
      <c r="O9" s="4">
        <v>6453057055</v>
      </c>
      <c r="P9" s="5"/>
      <c r="Q9" s="4">
        <v>0</v>
      </c>
      <c r="R9" s="5"/>
      <c r="S9" s="4">
        <v>6453057055</v>
      </c>
    </row>
    <row r="10" spans="1:19" x14ac:dyDescent="0.55000000000000004">
      <c r="A10" s="1" t="s">
        <v>45</v>
      </c>
      <c r="C10" s="4">
        <v>17</v>
      </c>
      <c r="D10" s="5"/>
      <c r="E10" s="5" t="s">
        <v>105</v>
      </c>
      <c r="F10" s="5"/>
      <c r="G10" s="5">
        <v>10</v>
      </c>
      <c r="H10" s="5"/>
      <c r="I10" s="4">
        <v>387125513</v>
      </c>
      <c r="J10" s="5"/>
      <c r="K10" s="4">
        <v>0</v>
      </c>
      <c r="L10" s="5"/>
      <c r="M10" s="4">
        <v>387125513</v>
      </c>
      <c r="N10" s="5"/>
      <c r="O10" s="4">
        <v>447764120</v>
      </c>
      <c r="P10" s="5"/>
      <c r="Q10" s="4">
        <v>0</v>
      </c>
      <c r="R10" s="5"/>
      <c r="S10" s="4">
        <v>447764120</v>
      </c>
    </row>
    <row r="11" spans="1:19" ht="24.75" thickBot="1" x14ac:dyDescent="0.6">
      <c r="C11" s="5"/>
      <c r="D11" s="5"/>
      <c r="E11" s="5"/>
      <c r="F11" s="5"/>
      <c r="G11" s="5"/>
      <c r="H11" s="5"/>
      <c r="I11" s="6">
        <f>SUM(I8:I10)</f>
        <v>993931738</v>
      </c>
      <c r="J11" s="5"/>
      <c r="K11" s="6">
        <f>SUM(K8:K10)</f>
        <v>0</v>
      </c>
      <c r="L11" s="5"/>
      <c r="M11" s="6">
        <f>SUM(M8:M10)</f>
        <v>993931738</v>
      </c>
      <c r="N11" s="5"/>
      <c r="O11" s="6">
        <f>SUM(O8:O10)</f>
        <v>27378126879</v>
      </c>
      <c r="P11" s="5"/>
      <c r="Q11" s="6">
        <f>SUM(Q8:Q10)</f>
        <v>0</v>
      </c>
      <c r="R11" s="5"/>
      <c r="S11" s="6">
        <f>SUM(S8:S10)</f>
        <v>27378126879</v>
      </c>
    </row>
    <row r="12" spans="1:19" ht="24.75" thickTop="1" x14ac:dyDescent="0.55000000000000004"/>
    <row r="14" spans="1:19" x14ac:dyDescent="0.55000000000000004">
      <c r="S1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Q11" sqref="Q11:S11"/>
    </sheetView>
  </sheetViews>
  <sheetFormatPr defaultRowHeight="24" x14ac:dyDescent="0.55000000000000004"/>
  <cols>
    <col min="1" max="1" width="23.42578125" style="5" bestFit="1" customWidth="1"/>
    <col min="2" max="2" width="1" style="5" customWidth="1"/>
    <col min="3" max="3" width="15.140625" style="5" bestFit="1" customWidth="1"/>
    <col min="4" max="4" width="1" style="5" customWidth="1"/>
    <col min="5" max="5" width="40.42578125" style="5" bestFit="1" customWidth="1"/>
    <col min="6" max="6" width="1" style="5" customWidth="1"/>
    <col min="7" max="7" width="28.28515625" style="5" bestFit="1" customWidth="1"/>
    <col min="8" max="8" width="1" style="5" customWidth="1"/>
    <col min="9" max="9" width="26.85546875" style="5" bestFit="1" customWidth="1"/>
    <col min="10" max="10" width="1" style="5" customWidth="1"/>
    <col min="11" max="11" width="17.5703125" style="5" bestFit="1" customWidth="1"/>
    <col min="12" max="12" width="1" style="5" customWidth="1"/>
    <col min="13" max="13" width="29.28515625" style="5" bestFit="1" customWidth="1"/>
    <col min="14" max="14" width="1" style="5" customWidth="1"/>
    <col min="15" max="15" width="26.85546875" style="5" bestFit="1" customWidth="1"/>
    <col min="16" max="16" width="1" style="5" customWidth="1"/>
    <col min="17" max="17" width="17.5703125" style="5" bestFit="1" customWidth="1"/>
    <col min="18" max="18" width="1" style="5" customWidth="1"/>
    <col min="19" max="19" width="29.285156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9" t="s">
        <v>3</v>
      </c>
      <c r="C6" s="20" t="s">
        <v>63</v>
      </c>
      <c r="D6" s="20" t="s">
        <v>63</v>
      </c>
      <c r="E6" s="20" t="s">
        <v>63</v>
      </c>
      <c r="F6" s="20" t="s">
        <v>63</v>
      </c>
      <c r="G6" s="20" t="s">
        <v>63</v>
      </c>
      <c r="I6" s="20" t="s">
        <v>53</v>
      </c>
      <c r="J6" s="20" t="s">
        <v>53</v>
      </c>
      <c r="K6" s="20" t="s">
        <v>53</v>
      </c>
      <c r="L6" s="20" t="s">
        <v>53</v>
      </c>
      <c r="M6" s="20" t="s">
        <v>53</v>
      </c>
      <c r="O6" s="20" t="s">
        <v>54</v>
      </c>
      <c r="P6" s="20" t="s">
        <v>54</v>
      </c>
      <c r="Q6" s="20" t="s">
        <v>54</v>
      </c>
      <c r="R6" s="20" t="s">
        <v>54</v>
      </c>
      <c r="S6" s="20" t="s">
        <v>54</v>
      </c>
    </row>
    <row r="7" spans="1:19" ht="24.75" x14ac:dyDescent="0.55000000000000004">
      <c r="A7" s="20" t="s">
        <v>3</v>
      </c>
      <c r="C7" s="20" t="s">
        <v>64</v>
      </c>
      <c r="E7" s="20" t="s">
        <v>65</v>
      </c>
      <c r="G7" s="20" t="s">
        <v>66</v>
      </c>
      <c r="I7" s="20" t="s">
        <v>67</v>
      </c>
      <c r="K7" s="20" t="s">
        <v>58</v>
      </c>
      <c r="M7" s="20" t="s">
        <v>68</v>
      </c>
      <c r="O7" s="20" t="s">
        <v>67</v>
      </c>
      <c r="Q7" s="20" t="s">
        <v>58</v>
      </c>
      <c r="S7" s="20" t="s">
        <v>68</v>
      </c>
    </row>
    <row r="8" spans="1:19" x14ac:dyDescent="0.55000000000000004">
      <c r="A8" s="5" t="s">
        <v>16</v>
      </c>
      <c r="C8" s="5" t="s">
        <v>69</v>
      </c>
      <c r="E8" s="4">
        <v>13961428</v>
      </c>
      <c r="G8" s="4">
        <v>2080</v>
      </c>
      <c r="I8" s="4">
        <v>29039770240</v>
      </c>
      <c r="K8" s="4">
        <v>4158276959</v>
      </c>
      <c r="M8" s="4">
        <v>24881493281</v>
      </c>
      <c r="O8" s="4">
        <v>29039770240</v>
      </c>
      <c r="Q8" s="4">
        <v>4158276959</v>
      </c>
      <c r="S8" s="4">
        <v>24881493281</v>
      </c>
    </row>
    <row r="9" spans="1:19" ht="24.75" thickBot="1" x14ac:dyDescent="0.6">
      <c r="I9" s="6">
        <f>SUM(I8)</f>
        <v>29039770240</v>
      </c>
      <c r="K9" s="6">
        <f>SUM(K8)</f>
        <v>4158276959</v>
      </c>
      <c r="M9" s="6">
        <f>SUM(M8)</f>
        <v>24881493281</v>
      </c>
      <c r="O9" s="6">
        <f>SUM(O8)</f>
        <v>29039770240</v>
      </c>
      <c r="Q9" s="6">
        <f>SUM(Q8)</f>
        <v>4158276959</v>
      </c>
      <c r="S9" s="6">
        <f>SUM(S8)</f>
        <v>24881493281</v>
      </c>
    </row>
    <row r="10" spans="1:19" ht="24.75" thickTop="1" x14ac:dyDescent="0.55000000000000004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"/>
  <sheetViews>
    <sheetView rightToLeft="1" workbookViewId="0">
      <selection activeCell="I15" sqref="I15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9" t="s">
        <v>3</v>
      </c>
      <c r="C6" s="20" t="s">
        <v>53</v>
      </c>
      <c r="D6" s="20" t="s">
        <v>53</v>
      </c>
      <c r="E6" s="20" t="s">
        <v>53</v>
      </c>
      <c r="F6" s="20" t="s">
        <v>53</v>
      </c>
      <c r="G6" s="20" t="s">
        <v>53</v>
      </c>
      <c r="H6" s="20" t="s">
        <v>53</v>
      </c>
      <c r="I6" s="20" t="s">
        <v>53</v>
      </c>
      <c r="K6" s="20" t="s">
        <v>54</v>
      </c>
      <c r="L6" s="20" t="s">
        <v>54</v>
      </c>
      <c r="M6" s="20" t="s">
        <v>54</v>
      </c>
      <c r="N6" s="20" t="s">
        <v>54</v>
      </c>
      <c r="O6" s="20" t="s">
        <v>54</v>
      </c>
      <c r="P6" s="20" t="s">
        <v>54</v>
      </c>
      <c r="Q6" s="20" t="s">
        <v>54</v>
      </c>
    </row>
    <row r="7" spans="1:17" ht="24.75" x14ac:dyDescent="0.55000000000000004">
      <c r="A7" s="20" t="s">
        <v>3</v>
      </c>
      <c r="C7" s="20" t="s">
        <v>7</v>
      </c>
      <c r="E7" s="20" t="s">
        <v>70</v>
      </c>
      <c r="G7" s="20" t="s">
        <v>71</v>
      </c>
      <c r="I7" s="20" t="s">
        <v>72</v>
      </c>
      <c r="K7" s="20" t="s">
        <v>7</v>
      </c>
      <c r="M7" s="20" t="s">
        <v>70</v>
      </c>
      <c r="O7" s="20" t="s">
        <v>71</v>
      </c>
      <c r="Q7" s="20" t="s">
        <v>72</v>
      </c>
    </row>
    <row r="8" spans="1:17" x14ac:dyDescent="0.55000000000000004">
      <c r="A8" s="1" t="s">
        <v>18</v>
      </c>
      <c r="C8" s="15">
        <v>12464776</v>
      </c>
      <c r="D8" s="15"/>
      <c r="E8" s="7">
        <v>2439587334007</v>
      </c>
      <c r="F8" s="7"/>
      <c r="G8" s="7">
        <v>2526198092274</v>
      </c>
      <c r="H8" s="7"/>
      <c r="I8" s="7">
        <f>E8-G8</f>
        <v>-86610758267</v>
      </c>
      <c r="J8" s="7"/>
      <c r="K8" s="7">
        <v>12464776</v>
      </c>
      <c r="L8" s="7"/>
      <c r="M8" s="7">
        <v>2439587334007</v>
      </c>
      <c r="N8" s="7"/>
      <c r="O8" s="7">
        <v>2533220581009</v>
      </c>
      <c r="P8" s="7"/>
      <c r="Q8" s="7">
        <f>M8-O8</f>
        <v>-93633247002</v>
      </c>
    </row>
    <row r="9" spans="1:17" x14ac:dyDescent="0.55000000000000004">
      <c r="A9" s="1" t="s">
        <v>15</v>
      </c>
      <c r="C9" s="15">
        <v>82190347</v>
      </c>
      <c r="D9" s="15"/>
      <c r="E9" s="7">
        <v>684946538687</v>
      </c>
      <c r="F9" s="7"/>
      <c r="G9" s="7">
        <v>699813706076</v>
      </c>
      <c r="H9" s="7"/>
      <c r="I9" s="7">
        <f t="shared" ref="I9:I12" si="0">E9-G9</f>
        <v>-14867167389</v>
      </c>
      <c r="J9" s="7"/>
      <c r="K9" s="7">
        <v>82190347</v>
      </c>
      <c r="L9" s="7"/>
      <c r="M9" s="7">
        <v>684946538687</v>
      </c>
      <c r="N9" s="7"/>
      <c r="O9" s="7">
        <v>756082670671</v>
      </c>
      <c r="P9" s="7"/>
      <c r="Q9" s="7">
        <f t="shared" ref="Q9:Q12" si="1">M9-O9</f>
        <v>-71136131984</v>
      </c>
    </row>
    <row r="10" spans="1:17" x14ac:dyDescent="0.55000000000000004">
      <c r="A10" s="1" t="s">
        <v>17</v>
      </c>
      <c r="C10" s="15">
        <v>120000</v>
      </c>
      <c r="D10" s="15"/>
      <c r="E10" s="7">
        <v>3021384921</v>
      </c>
      <c r="F10" s="7"/>
      <c r="G10" s="7">
        <v>2936892839</v>
      </c>
      <c r="H10" s="7"/>
      <c r="I10" s="7">
        <f t="shared" si="0"/>
        <v>84492082</v>
      </c>
      <c r="J10" s="7"/>
      <c r="K10" s="7">
        <v>120000</v>
      </c>
      <c r="L10" s="7"/>
      <c r="M10" s="7">
        <v>3021384921</v>
      </c>
      <c r="N10" s="7"/>
      <c r="O10" s="7">
        <v>2984923286</v>
      </c>
      <c r="P10" s="7"/>
      <c r="Q10" s="7">
        <f t="shared" si="1"/>
        <v>36461635</v>
      </c>
    </row>
    <row r="11" spans="1:17" x14ac:dyDescent="0.55000000000000004">
      <c r="A11" s="1" t="s">
        <v>16</v>
      </c>
      <c r="C11" s="15">
        <v>13961428</v>
      </c>
      <c r="D11" s="15"/>
      <c r="E11" s="7">
        <v>279434870813</v>
      </c>
      <c r="F11" s="7"/>
      <c r="G11" s="7">
        <v>356246911984</v>
      </c>
      <c r="H11" s="7"/>
      <c r="I11" s="7">
        <f t="shared" si="0"/>
        <v>-76812041171</v>
      </c>
      <c r="J11" s="7"/>
      <c r="K11" s="7">
        <v>13961428</v>
      </c>
      <c r="L11" s="7"/>
      <c r="M11" s="7">
        <v>279434870813</v>
      </c>
      <c r="N11" s="7"/>
      <c r="O11" s="7">
        <v>360983517063</v>
      </c>
      <c r="P11" s="7"/>
      <c r="Q11" s="7">
        <f t="shared" si="1"/>
        <v>-81548646250</v>
      </c>
    </row>
    <row r="12" spans="1:17" x14ac:dyDescent="0.55000000000000004">
      <c r="A12" s="1" t="s">
        <v>28</v>
      </c>
      <c r="C12" s="15">
        <v>55002</v>
      </c>
      <c r="D12" s="15"/>
      <c r="E12" s="7">
        <v>48368702323</v>
      </c>
      <c r="F12" s="7"/>
      <c r="G12" s="7">
        <v>47721193545</v>
      </c>
      <c r="H12" s="7"/>
      <c r="I12" s="7">
        <f t="shared" si="0"/>
        <v>647508778</v>
      </c>
      <c r="J12" s="7"/>
      <c r="K12" s="7">
        <v>55002</v>
      </c>
      <c r="L12" s="7"/>
      <c r="M12" s="7">
        <v>48368702323</v>
      </c>
      <c r="N12" s="7"/>
      <c r="O12" s="7">
        <v>47733030795</v>
      </c>
      <c r="P12" s="7"/>
      <c r="Q12" s="7">
        <f t="shared" si="1"/>
        <v>635671528</v>
      </c>
    </row>
    <row r="13" spans="1:17" ht="24.75" thickBot="1" x14ac:dyDescent="0.6">
      <c r="E13" s="8">
        <f>SUM(E8:E12)</f>
        <v>3455358830751</v>
      </c>
      <c r="F13" s="7"/>
      <c r="G13" s="8">
        <f>SUM(G8:G12)</f>
        <v>3632916796718</v>
      </c>
      <c r="H13" s="7"/>
      <c r="I13" s="8">
        <f>SUM(I8:I12)</f>
        <v>-177557965967</v>
      </c>
      <c r="J13" s="7"/>
      <c r="K13" s="16"/>
      <c r="L13" s="7"/>
      <c r="M13" s="8">
        <f>SUM(M8:M12)</f>
        <v>3455358830751</v>
      </c>
      <c r="N13" s="7"/>
      <c r="O13" s="8">
        <f>SUM(O8:O12)</f>
        <v>3701004722824</v>
      </c>
      <c r="P13" s="7"/>
      <c r="Q13" s="8">
        <f>SUM(Q8:Q12)</f>
        <v>-245645892073</v>
      </c>
    </row>
    <row r="14" spans="1:17" ht="24.75" thickTop="1" x14ac:dyDescent="0.55000000000000004">
      <c r="E14" s="16"/>
      <c r="F14" s="7"/>
      <c r="G14" s="16"/>
      <c r="H14" s="7"/>
      <c r="I14" s="16"/>
      <c r="J14" s="7"/>
      <c r="K14" s="16"/>
      <c r="L14" s="7"/>
      <c r="M14" s="16"/>
      <c r="N14" s="7"/>
      <c r="O14" s="16"/>
      <c r="P14" s="7"/>
      <c r="Q14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7"/>
  <sheetViews>
    <sheetView rightToLeft="1" topLeftCell="A31" workbookViewId="0">
      <selection activeCell="I30" sqref="I3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9" t="s">
        <v>3</v>
      </c>
      <c r="C6" s="20" t="s">
        <v>53</v>
      </c>
      <c r="D6" s="20" t="s">
        <v>53</v>
      </c>
      <c r="E6" s="20" t="s">
        <v>53</v>
      </c>
      <c r="F6" s="20" t="s">
        <v>53</v>
      </c>
      <c r="G6" s="20" t="s">
        <v>53</v>
      </c>
      <c r="H6" s="20" t="s">
        <v>53</v>
      </c>
      <c r="I6" s="20" t="s">
        <v>53</v>
      </c>
      <c r="K6" s="20" t="s">
        <v>54</v>
      </c>
      <c r="L6" s="20" t="s">
        <v>54</v>
      </c>
      <c r="M6" s="20" t="s">
        <v>54</v>
      </c>
      <c r="N6" s="20" t="s">
        <v>54</v>
      </c>
      <c r="O6" s="20" t="s">
        <v>54</v>
      </c>
      <c r="P6" s="20" t="s">
        <v>54</v>
      </c>
      <c r="Q6" s="20" t="s">
        <v>54</v>
      </c>
    </row>
    <row r="7" spans="1:17" ht="24.75" x14ac:dyDescent="0.55000000000000004">
      <c r="A7" s="20" t="s">
        <v>3</v>
      </c>
      <c r="C7" s="20" t="s">
        <v>7</v>
      </c>
      <c r="E7" s="20" t="s">
        <v>70</v>
      </c>
      <c r="G7" s="20" t="s">
        <v>71</v>
      </c>
      <c r="I7" s="20" t="s">
        <v>73</v>
      </c>
      <c r="K7" s="20" t="s">
        <v>7</v>
      </c>
      <c r="M7" s="20" t="s">
        <v>70</v>
      </c>
      <c r="O7" s="20" t="s">
        <v>71</v>
      </c>
      <c r="Q7" s="20" t="s">
        <v>73</v>
      </c>
    </row>
    <row r="8" spans="1:17" x14ac:dyDescent="0.55000000000000004">
      <c r="A8" s="1" t="s">
        <v>16</v>
      </c>
      <c r="C8" s="7">
        <v>137193</v>
      </c>
      <c r="D8" s="7"/>
      <c r="E8" s="7">
        <v>3404344786</v>
      </c>
      <c r="F8" s="7"/>
      <c r="G8" s="7">
        <v>3556513328</v>
      </c>
      <c r="H8" s="7"/>
      <c r="I8" s="7">
        <f>E8-G8</f>
        <v>-152168542</v>
      </c>
      <c r="J8" s="7"/>
      <c r="K8" s="7">
        <v>8297781</v>
      </c>
      <c r="L8" s="7"/>
      <c r="M8" s="7">
        <v>222549360702</v>
      </c>
      <c r="N8" s="7"/>
      <c r="O8" s="7">
        <v>217953660437</v>
      </c>
      <c r="P8" s="7"/>
      <c r="Q8" s="7">
        <f>M8-O8</f>
        <v>4595700265</v>
      </c>
    </row>
    <row r="9" spans="1:17" x14ac:dyDescent="0.55000000000000004">
      <c r="A9" s="1" t="s">
        <v>17</v>
      </c>
      <c r="C9" s="7">
        <v>1495742</v>
      </c>
      <c r="D9" s="7"/>
      <c r="E9" s="7">
        <v>37196206386</v>
      </c>
      <c r="F9" s="7"/>
      <c r="G9" s="7">
        <v>36826056910</v>
      </c>
      <c r="H9" s="7"/>
      <c r="I9" s="7">
        <f t="shared" ref="I9:I28" si="0">E9-G9</f>
        <v>370149476</v>
      </c>
      <c r="J9" s="7"/>
      <c r="K9" s="7">
        <v>26422348</v>
      </c>
      <c r="L9" s="7"/>
      <c r="M9" s="7">
        <v>822536900518</v>
      </c>
      <c r="N9" s="7"/>
      <c r="O9" s="7">
        <v>798462253483</v>
      </c>
      <c r="P9" s="7"/>
      <c r="Q9" s="7">
        <f t="shared" ref="Q9:Q28" si="1">M9-O9</f>
        <v>24074647035</v>
      </c>
    </row>
    <row r="10" spans="1:17" x14ac:dyDescent="0.55000000000000004">
      <c r="A10" s="1" t="s">
        <v>18</v>
      </c>
      <c r="C10" s="7">
        <v>1406534</v>
      </c>
      <c r="D10" s="7"/>
      <c r="E10" s="7">
        <v>279043315360</v>
      </c>
      <c r="F10" s="7"/>
      <c r="G10" s="7">
        <v>287201748328</v>
      </c>
      <c r="H10" s="7"/>
      <c r="I10" s="7">
        <f t="shared" si="0"/>
        <v>-8158432968</v>
      </c>
      <c r="J10" s="7"/>
      <c r="K10" s="7">
        <v>38513179</v>
      </c>
      <c r="L10" s="7"/>
      <c r="M10" s="7">
        <v>7894646782773</v>
      </c>
      <c r="N10" s="7"/>
      <c r="O10" s="7">
        <v>7687017529527</v>
      </c>
      <c r="P10" s="7"/>
      <c r="Q10" s="7">
        <f t="shared" si="1"/>
        <v>207629253246</v>
      </c>
    </row>
    <row r="11" spans="1:17" x14ac:dyDescent="0.55000000000000004">
      <c r="A11" s="1" t="s">
        <v>15</v>
      </c>
      <c r="C11" s="7">
        <v>836188</v>
      </c>
      <c r="D11" s="7"/>
      <c r="E11" s="7">
        <v>7273293156</v>
      </c>
      <c r="F11" s="7"/>
      <c r="G11" s="7">
        <v>7860046726</v>
      </c>
      <c r="H11" s="7"/>
      <c r="I11" s="7">
        <f t="shared" si="0"/>
        <v>-586753570</v>
      </c>
      <c r="J11" s="7"/>
      <c r="K11" s="7">
        <v>51276503</v>
      </c>
      <c r="L11" s="7"/>
      <c r="M11" s="7">
        <v>523121910137</v>
      </c>
      <c r="N11" s="7"/>
      <c r="O11" s="7">
        <v>522000320048</v>
      </c>
      <c r="P11" s="7"/>
      <c r="Q11" s="7">
        <f t="shared" si="1"/>
        <v>1121590089</v>
      </c>
    </row>
    <row r="12" spans="1:17" x14ac:dyDescent="0.55000000000000004">
      <c r="A12" s="1" t="s">
        <v>74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14363472</v>
      </c>
      <c r="L12" s="7"/>
      <c r="M12" s="7">
        <v>480328491211</v>
      </c>
      <c r="N12" s="7"/>
      <c r="O12" s="7">
        <v>496583519359</v>
      </c>
      <c r="P12" s="7"/>
      <c r="Q12" s="7">
        <f t="shared" si="1"/>
        <v>-16255028148</v>
      </c>
    </row>
    <row r="13" spans="1:17" x14ac:dyDescent="0.55000000000000004">
      <c r="A13" s="1" t="s">
        <v>75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43641</v>
      </c>
      <c r="L13" s="7"/>
      <c r="M13" s="7">
        <v>26281821268</v>
      </c>
      <c r="N13" s="7"/>
      <c r="O13" s="7">
        <v>26266480397</v>
      </c>
      <c r="P13" s="7"/>
      <c r="Q13" s="7">
        <f t="shared" si="1"/>
        <v>15340871</v>
      </c>
    </row>
    <row r="14" spans="1:17" x14ac:dyDescent="0.55000000000000004">
      <c r="A14" s="1" t="s">
        <v>76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3500</v>
      </c>
      <c r="L14" s="7"/>
      <c r="M14" s="7">
        <v>3500000000</v>
      </c>
      <c r="N14" s="7"/>
      <c r="O14" s="7">
        <v>3467744561</v>
      </c>
      <c r="P14" s="7"/>
      <c r="Q14" s="7">
        <f t="shared" si="1"/>
        <v>32255439</v>
      </c>
    </row>
    <row r="15" spans="1:17" x14ac:dyDescent="0.55000000000000004">
      <c r="A15" s="1" t="s">
        <v>77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22506</v>
      </c>
      <c r="L15" s="7"/>
      <c r="M15" s="7">
        <v>19398191527</v>
      </c>
      <c r="N15" s="7"/>
      <c r="O15" s="7">
        <v>19383178845</v>
      </c>
      <c r="P15" s="7"/>
      <c r="Q15" s="7">
        <f t="shared" si="1"/>
        <v>15012682</v>
      </c>
    </row>
    <row r="16" spans="1:17" x14ac:dyDescent="0.55000000000000004">
      <c r="A16" s="1" t="s">
        <v>78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12822</v>
      </c>
      <c r="L16" s="7"/>
      <c r="M16" s="7">
        <v>8831440601</v>
      </c>
      <c r="N16" s="7"/>
      <c r="O16" s="7">
        <v>9020011338</v>
      </c>
      <c r="P16" s="7"/>
      <c r="Q16" s="7">
        <f t="shared" si="1"/>
        <v>-188570737</v>
      </c>
    </row>
    <row r="17" spans="1:17" x14ac:dyDescent="0.55000000000000004">
      <c r="A17" s="1" t="s">
        <v>79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40000</v>
      </c>
      <c r="L17" s="7"/>
      <c r="M17" s="7">
        <v>40000000000</v>
      </c>
      <c r="N17" s="7"/>
      <c r="O17" s="7">
        <v>39238771251</v>
      </c>
      <c r="P17" s="7"/>
      <c r="Q17" s="7">
        <f t="shared" si="1"/>
        <v>761228749</v>
      </c>
    </row>
    <row r="18" spans="1:17" x14ac:dyDescent="0.55000000000000004">
      <c r="A18" s="1" t="s">
        <v>80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52031</v>
      </c>
      <c r="L18" s="7"/>
      <c r="M18" s="7">
        <v>43150062321</v>
      </c>
      <c r="N18" s="7"/>
      <c r="O18" s="7">
        <v>42105426151</v>
      </c>
      <c r="P18" s="7"/>
      <c r="Q18" s="7">
        <f t="shared" si="1"/>
        <v>1044636170</v>
      </c>
    </row>
    <row r="19" spans="1:17" x14ac:dyDescent="0.55000000000000004">
      <c r="A19" s="1" t="s">
        <v>81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4000</v>
      </c>
      <c r="L19" s="7"/>
      <c r="M19" s="7">
        <v>3496047529</v>
      </c>
      <c r="N19" s="7"/>
      <c r="O19" s="7">
        <v>3431090654</v>
      </c>
      <c r="P19" s="7"/>
      <c r="Q19" s="7">
        <f t="shared" si="1"/>
        <v>64956875</v>
      </c>
    </row>
    <row r="20" spans="1:17" x14ac:dyDescent="0.55000000000000004">
      <c r="A20" s="1" t="s">
        <v>82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15668</v>
      </c>
      <c r="L20" s="7"/>
      <c r="M20" s="7">
        <v>10771768806</v>
      </c>
      <c r="N20" s="7"/>
      <c r="O20" s="7">
        <v>10899343529</v>
      </c>
      <c r="P20" s="7"/>
      <c r="Q20" s="7">
        <f t="shared" si="1"/>
        <v>-127574723</v>
      </c>
    </row>
    <row r="21" spans="1:17" x14ac:dyDescent="0.55000000000000004">
      <c r="A21" s="1" t="s">
        <v>83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19052</v>
      </c>
      <c r="L21" s="7"/>
      <c r="M21" s="7">
        <v>18450179816</v>
      </c>
      <c r="N21" s="7"/>
      <c r="O21" s="7">
        <v>17675643273</v>
      </c>
      <c r="P21" s="7"/>
      <c r="Q21" s="7">
        <f t="shared" si="1"/>
        <v>774536543</v>
      </c>
    </row>
    <row r="22" spans="1:17" x14ac:dyDescent="0.55000000000000004">
      <c r="A22" s="1" t="s">
        <v>84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14000</v>
      </c>
      <c r="L22" s="7"/>
      <c r="M22" s="7">
        <v>12583789172</v>
      </c>
      <c r="N22" s="7"/>
      <c r="O22" s="7">
        <v>12283102289</v>
      </c>
      <c r="P22" s="7"/>
      <c r="Q22" s="7">
        <f t="shared" si="1"/>
        <v>300686883</v>
      </c>
    </row>
    <row r="23" spans="1:17" x14ac:dyDescent="0.55000000000000004">
      <c r="A23" s="1" t="s">
        <v>85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450</v>
      </c>
      <c r="L23" s="7"/>
      <c r="M23" s="7">
        <v>412131389</v>
      </c>
      <c r="N23" s="7"/>
      <c r="O23" s="7">
        <v>410292244</v>
      </c>
      <c r="P23" s="7"/>
      <c r="Q23" s="7">
        <f t="shared" si="1"/>
        <v>1839145</v>
      </c>
    </row>
    <row r="24" spans="1:17" x14ac:dyDescent="0.55000000000000004">
      <c r="A24" s="1" t="s">
        <v>86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1276</v>
      </c>
      <c r="L24" s="7"/>
      <c r="M24" s="7">
        <v>1113943412</v>
      </c>
      <c r="N24" s="7"/>
      <c r="O24" s="7">
        <v>1110230815</v>
      </c>
      <c r="P24" s="7"/>
      <c r="Q24" s="7">
        <f t="shared" si="1"/>
        <v>3712597</v>
      </c>
    </row>
    <row r="25" spans="1:17" x14ac:dyDescent="0.55000000000000004">
      <c r="A25" s="1" t="s">
        <v>60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500000</v>
      </c>
      <c r="L25" s="7"/>
      <c r="M25" s="7">
        <v>481826719857</v>
      </c>
      <c r="N25" s="7"/>
      <c r="O25" s="7">
        <v>474784321875</v>
      </c>
      <c r="P25" s="7"/>
      <c r="Q25" s="7">
        <f t="shared" si="1"/>
        <v>7042397982</v>
      </c>
    </row>
    <row r="26" spans="1:17" x14ac:dyDescent="0.55000000000000004">
      <c r="A26" s="1" t="s">
        <v>87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38857</v>
      </c>
      <c r="L26" s="7"/>
      <c r="M26" s="7">
        <v>38857000000</v>
      </c>
      <c r="N26" s="7"/>
      <c r="O26" s="7">
        <v>37367421731</v>
      </c>
      <c r="P26" s="7"/>
      <c r="Q26" s="7">
        <f t="shared" si="1"/>
        <v>1489578269</v>
      </c>
    </row>
    <row r="27" spans="1:17" x14ac:dyDescent="0.55000000000000004">
      <c r="A27" s="1" t="s">
        <v>28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22121</v>
      </c>
      <c r="L27" s="7"/>
      <c r="M27" s="7">
        <v>18782959496</v>
      </c>
      <c r="N27" s="7"/>
      <c r="O27" s="7">
        <v>18798558156</v>
      </c>
      <c r="P27" s="7"/>
      <c r="Q27" s="7">
        <f t="shared" si="1"/>
        <v>-15598660</v>
      </c>
    </row>
    <row r="28" spans="1:17" x14ac:dyDescent="0.55000000000000004">
      <c r="A28" s="1" t="s">
        <v>88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16284</v>
      </c>
      <c r="L28" s="7"/>
      <c r="M28" s="7">
        <v>14250173906</v>
      </c>
      <c r="N28" s="7"/>
      <c r="O28" s="7">
        <v>14239303486</v>
      </c>
      <c r="P28" s="7"/>
      <c r="Q28" s="7">
        <f t="shared" si="1"/>
        <v>10870420</v>
      </c>
    </row>
    <row r="29" spans="1:17" ht="24.75" thickBot="1" x14ac:dyDescent="0.6">
      <c r="C29" s="7"/>
      <c r="D29" s="7"/>
      <c r="E29" s="8">
        <f>SUM(E8:E28)</f>
        <v>326917159688</v>
      </c>
      <c r="F29" s="7"/>
      <c r="G29" s="8">
        <f>SUM(G8:G28)</f>
        <v>335444365292</v>
      </c>
      <c r="H29" s="7"/>
      <c r="I29" s="8">
        <f>SUM(I8:I28)</f>
        <v>-8527205604</v>
      </c>
      <c r="J29" s="7"/>
      <c r="K29" s="7"/>
      <c r="L29" s="7"/>
      <c r="M29" s="8">
        <f>SUM(M8:M28)</f>
        <v>10684889674441</v>
      </c>
      <c r="N29" s="7"/>
      <c r="O29" s="8">
        <f>SUM(O8:O28)</f>
        <v>10452498203449</v>
      </c>
      <c r="P29" s="7"/>
      <c r="Q29" s="8">
        <f>SUM(Q8:Q28)</f>
        <v>232391470992</v>
      </c>
    </row>
    <row r="30" spans="1:17" ht="24.75" thickTop="1" x14ac:dyDescent="0.55000000000000004"/>
    <row r="33" s="1" customFormat="1" x14ac:dyDescent="0.55000000000000004"/>
    <row r="34" s="1" customFormat="1" x14ac:dyDescent="0.55000000000000004"/>
    <row r="35" s="1" customFormat="1" x14ac:dyDescent="0.55000000000000004"/>
    <row r="36" s="1" customFormat="1" x14ac:dyDescent="0.55000000000000004"/>
    <row r="37" s="1" customFormat="1" x14ac:dyDescent="0.55000000000000004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2021-05-25T07:09:28Z</dcterms:created>
  <dcterms:modified xsi:type="dcterms:W3CDTF">2021-05-31T10:59:21Z</dcterms:modified>
</cp:coreProperties>
</file>