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تیر 1400\"/>
    </mc:Choice>
  </mc:AlternateContent>
  <xr:revisionPtr revIDLastSave="0" documentId="13_ncr:1_{0CF69A5A-CB24-41EF-9789-41813C580A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C9" i="15" l="1"/>
  <c r="C8" i="15"/>
  <c r="C7" i="15"/>
  <c r="K9" i="8"/>
  <c r="G11" i="15"/>
  <c r="C10" i="15"/>
  <c r="E9" i="14"/>
  <c r="C9" i="14"/>
  <c r="G10" i="13"/>
  <c r="K9" i="13"/>
  <c r="K8" i="13"/>
  <c r="G9" i="13"/>
  <c r="G8" i="13"/>
  <c r="K10" i="13"/>
  <c r="E10" i="13"/>
  <c r="I10" i="13"/>
  <c r="E9" i="12"/>
  <c r="C9" i="12"/>
  <c r="G9" i="12"/>
  <c r="I9" i="12"/>
  <c r="K9" i="12"/>
  <c r="M9" i="12"/>
  <c r="Q9" i="12"/>
  <c r="O9" i="12"/>
  <c r="K11" i="11"/>
  <c r="U11" i="11"/>
  <c r="I12" i="9"/>
  <c r="M11" i="11"/>
  <c r="O11" i="11"/>
  <c r="Q11" i="11"/>
  <c r="S9" i="11"/>
  <c r="S10" i="11"/>
  <c r="S8" i="11"/>
  <c r="G11" i="11"/>
  <c r="E11" i="11"/>
  <c r="C11" i="11"/>
  <c r="I9" i="11"/>
  <c r="I10" i="11"/>
  <c r="I8" i="11"/>
  <c r="I10" i="10"/>
  <c r="I9" i="10"/>
  <c r="I8" i="10"/>
  <c r="Q10" i="10"/>
  <c r="Q9" i="10"/>
  <c r="Q8" i="10"/>
  <c r="Q11" i="10"/>
  <c r="O11" i="10"/>
  <c r="M11" i="10"/>
  <c r="I11" i="10"/>
  <c r="G11" i="10"/>
  <c r="E11" i="10"/>
  <c r="Q12" i="9"/>
  <c r="Q9" i="9"/>
  <c r="Q10" i="9"/>
  <c r="Q11" i="9"/>
  <c r="Q8" i="9"/>
  <c r="I9" i="9"/>
  <c r="I10" i="9"/>
  <c r="I11" i="9"/>
  <c r="I8" i="9"/>
  <c r="E12" i="9"/>
  <c r="G12" i="9"/>
  <c r="O12" i="9"/>
  <c r="M12" i="9"/>
  <c r="S9" i="8"/>
  <c r="S8" i="8"/>
  <c r="M9" i="8"/>
  <c r="M8" i="8"/>
  <c r="I9" i="8"/>
  <c r="O9" i="8"/>
  <c r="Q9" i="8"/>
  <c r="S10" i="7"/>
  <c r="Q10" i="7"/>
  <c r="O10" i="7"/>
  <c r="M10" i="7"/>
  <c r="K10" i="7"/>
  <c r="I10" i="7"/>
  <c r="S11" i="6"/>
  <c r="C11" i="15" l="1"/>
  <c r="E10" i="15"/>
  <c r="E9" i="15"/>
  <c r="E8" i="15"/>
  <c r="E7" i="15"/>
  <c r="S11" i="11"/>
  <c r="I11" i="11"/>
  <c r="K11" i="6"/>
  <c r="Q8" i="6"/>
  <c r="M11" i="6"/>
  <c r="O11" i="6"/>
  <c r="Q11" i="6"/>
  <c r="Q9" i="6"/>
  <c r="Q10" i="6"/>
  <c r="E11" i="15" l="1"/>
  <c r="U9" i="11"/>
  <c r="U8" i="11"/>
  <c r="U10" i="11"/>
  <c r="K9" i="11"/>
  <c r="K8" i="11"/>
  <c r="K10" i="11"/>
  <c r="AK10" i="3"/>
  <c r="Y12" i="1"/>
  <c r="AI10" i="3"/>
  <c r="AG10" i="3"/>
  <c r="AA10" i="3"/>
  <c r="W10" i="3"/>
  <c r="S10" i="3"/>
  <c r="Q10" i="3"/>
  <c r="U12" i="1"/>
  <c r="W12" i="1"/>
  <c r="O12" i="1"/>
  <c r="K12" i="1"/>
  <c r="G12" i="1"/>
  <c r="E12" i="1"/>
</calcChain>
</file>

<file path=xl/sharedStrings.xml><?xml version="1.0" encoding="utf-8"?>
<sst xmlns="http://schemas.openxmlformats.org/spreadsheetml/2006/main" count="413" uniqueCount="90">
  <si>
    <t>صندوق سرمایه‌گذاری اختصاصی بازارگردانی مفید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</si>
  <si>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</si>
  <si>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</si>
  <si>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</si>
  <si>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</si>
  <si>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</si>
  <si>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</si>
  <si>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</si>
  <si>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</si>
  <si>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</si>
  <si>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</si>
  <si>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</si>
  <si>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</si>
  <si>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</si>
  <si>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</si>
  <si>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</si>
  <si>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 پشتوانه طلای مفید</t>
  </si>
  <si>
    <t>صندوق س.توسعه اندوخته آینده-س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</si>
  <si>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</si>
  <si>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</si>
  <si>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</si>
  <si>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</si>
  <si>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</si>
  <si>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</si>
  <si>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</si>
  <si>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</si>
  <si>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</si>
  <si>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اسنادخزانه-م11بودجه98-001013</t>
  </si>
  <si>
    <t>بله</t>
  </si>
  <si>
    <t>1398/07/09</t>
  </si>
  <si>
    <t>1400/10/13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</si>
  <si>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</si>
  <si>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</si>
  <si>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</si>
  <si>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</si>
  <si>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</si>
  <si>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</si>
  <si>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</si>
  <si>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</si>
  <si>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</si>
  <si>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</si>
  <si>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</si>
  <si>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</si>
  <si>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</si>
  <si>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</si>
  <si>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</si>
  <si>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</si>
  <si>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</si>
  <si>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</si>
  <si>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</si>
  <si>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</si>
  <si>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</si>
  <si>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</si>
  <si>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</si>
  <si>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</si>
  <si>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</si>
  <si>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</si>
  <si>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</si>
  <si>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</si>
  <si>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</si>
  <si>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</si>
  <si>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</si>
  <si>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</si>
  <si>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</si>
  <si>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</si>
  <si>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</si>
  <si>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</si>
  <si>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</si>
  <si>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</si>
  <si>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</si>
  <si>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</si>
  <si>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</si>
  <si>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</si>
  <si>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</si>
  <si>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</si>
  <si>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</si>
  <si>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</si>
  <si>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</si>
  <si>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</si>
  <si>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</si>
  <si>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</si>
  <si>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</si>
  <si>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</si>
  <si>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</si>
  <si>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</si>
  <si>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1400/04/01</t>
  </si>
  <si>
    <t>-</t>
  </si>
  <si>
    <t>از ابتدای سال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</si>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</sst>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3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3" xfId="2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4" fontId="2" fillId="0" borderId="0" xfId="1" applyNumberFormat="1" applyFont="1"/>
    <xf numFmtId="10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DA68033-27A2-4297-A7D9-7C76E33D08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043C-DC9B-4737-9C57-C53D0A6851C6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66675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K18" sqref="K18"/>
    </sheetView>
  </sheetViews>
  <sheetFormatPr defaultRowHeight="24" x14ac:dyDescent="0.55000000000000004"/>
  <cols>
    <col min="1" max="1" width="32" style="5" bestFit="1" customWidth="1"/>
    <col min="2" max="2" width="1" style="5" customWidth="1"/>
    <col min="3" max="3" width="18.7109375" style="5" bestFit="1" customWidth="1"/>
    <col min="4" max="4" width="1" style="5" customWidth="1"/>
    <col min="5" max="5" width="19.42578125" style="5" bestFit="1" customWidth="1"/>
    <col min="6" max="6" width="1" style="5" customWidth="1"/>
    <col min="7" max="7" width="16.7109375" style="5" bestFit="1" customWidth="1"/>
    <col min="8" max="8" width="1" style="5" customWidth="1"/>
    <col min="9" max="9" width="17.42578125" style="5" bestFit="1" customWidth="1"/>
    <col min="10" max="10" width="1" style="5" customWidth="1"/>
    <col min="11" max="11" width="21.7109375" style="5" bestFit="1" customWidth="1"/>
    <col min="12" max="12" width="1" style="5" customWidth="1"/>
    <col min="13" max="13" width="18.7109375" style="5" bestFit="1" customWidth="1"/>
    <col min="14" max="14" width="1" style="5" customWidth="1"/>
    <col min="15" max="15" width="19.42578125" style="5" bestFit="1" customWidth="1"/>
    <col min="16" max="16" width="1" style="5" customWidth="1"/>
    <col min="17" max="17" width="16.7109375" style="5" bestFit="1" customWidth="1"/>
    <col min="18" max="18" width="1" style="5" customWidth="1"/>
    <col min="19" max="19" width="17.42578125" style="5" bestFit="1" customWidth="1"/>
    <col min="20" max="20" width="2.140625" style="5" bestFit="1" customWidth="1"/>
    <col min="21" max="21" width="21.7109375" style="5" bestFit="1" customWidth="1"/>
    <col min="22" max="22" width="1" style="5" customWidth="1"/>
    <col min="23" max="23" width="9.140625" style="5" customWidth="1"/>
    <col min="24" max="16384" width="9.140625" style="5"/>
  </cols>
  <sheetData>
    <row r="2" spans="1:21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 x14ac:dyDescent="0.55000000000000004">
      <c r="A3" s="21" t="s">
        <v>50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 x14ac:dyDescent="0.55000000000000004">
      <c r="A6" s="18" t="s">
        <v>3</v>
      </c>
      <c r="C6" s="19" t="s">
        <v>52</v>
      </c>
      <c r="D6" s="19" t="s">
        <v>52</v>
      </c>
      <c r="E6" s="19" t="s">
        <v>52</v>
      </c>
      <c r="F6" s="19" t="s">
        <v>52</v>
      </c>
      <c r="G6" s="19" t="s">
        <v>52</v>
      </c>
      <c r="H6" s="19" t="s">
        <v>52</v>
      </c>
      <c r="I6" s="19" t="s">
        <v>52</v>
      </c>
      <c r="J6" s="19" t="s">
        <v>52</v>
      </c>
      <c r="K6" s="19" t="s">
        <v>52</v>
      </c>
      <c r="M6" s="19" t="s">
        <v>53</v>
      </c>
      <c r="N6" s="19" t="s">
        <v>53</v>
      </c>
      <c r="O6" s="19" t="s">
        <v>53</v>
      </c>
      <c r="P6" s="19" t="s">
        <v>53</v>
      </c>
      <c r="Q6" s="19" t="s">
        <v>53</v>
      </c>
      <c r="R6" s="19" t="s">
        <v>53</v>
      </c>
      <c r="S6" s="19" t="s">
        <v>53</v>
      </c>
      <c r="T6" s="19" t="s">
        <v>53</v>
      </c>
      <c r="U6" s="19" t="s">
        <v>53</v>
      </c>
    </row>
    <row r="7" spans="1:21" ht="24.75" x14ac:dyDescent="0.55000000000000004">
      <c r="A7" s="19" t="s">
        <v>3</v>
      </c>
      <c r="C7" s="19" t="s">
        <v>71</v>
      </c>
      <c r="E7" s="19" t="s">
        <v>72</v>
      </c>
      <c r="G7" s="19" t="s">
        <v>73</v>
      </c>
      <c r="I7" s="19" t="s">
        <v>37</v>
      </c>
      <c r="K7" s="19" t="s">
        <v>74</v>
      </c>
      <c r="M7" s="19" t="s">
        <v>71</v>
      </c>
      <c r="O7" s="19" t="s">
        <v>72</v>
      </c>
      <c r="Q7" s="19" t="s">
        <v>73</v>
      </c>
      <c r="S7" s="19" t="s">
        <v>37</v>
      </c>
      <c r="U7" s="19" t="s">
        <v>74</v>
      </c>
    </row>
    <row r="8" spans="1:21" x14ac:dyDescent="0.55000000000000004">
      <c r="A8" s="5" t="s">
        <v>15</v>
      </c>
      <c r="C8" s="7">
        <v>19931078664</v>
      </c>
      <c r="D8" s="7"/>
      <c r="E8" s="7">
        <v>143879923189</v>
      </c>
      <c r="F8" s="7"/>
      <c r="G8" s="7">
        <v>2357850989</v>
      </c>
      <c r="H8" s="7"/>
      <c r="I8" s="7">
        <f>C8+E8+G8</f>
        <v>166168852842</v>
      </c>
      <c r="J8" s="7"/>
      <c r="K8" s="10">
        <f>I8/$I$11</f>
        <v>0.32267752193316607</v>
      </c>
      <c r="L8" s="7"/>
      <c r="M8" s="7">
        <v>19931078664</v>
      </c>
      <c r="N8" s="7"/>
      <c r="O8" s="7">
        <v>143879923189</v>
      </c>
      <c r="P8" s="7"/>
      <c r="Q8" s="7">
        <v>2357850989</v>
      </c>
      <c r="R8" s="7"/>
      <c r="S8" s="7">
        <f>M8+O8+Q8</f>
        <v>166168852842</v>
      </c>
      <c r="T8" s="7"/>
      <c r="U8" s="10">
        <f>S8/$S$11</f>
        <v>0.32267752193316607</v>
      </c>
    </row>
    <row r="9" spans="1:21" x14ac:dyDescent="0.55000000000000004">
      <c r="A9" s="5" t="s">
        <v>16</v>
      </c>
      <c r="C9" s="7">
        <v>0</v>
      </c>
      <c r="D9" s="7"/>
      <c r="E9" s="7">
        <v>-26577377</v>
      </c>
      <c r="F9" s="7"/>
      <c r="G9" s="7">
        <v>69296962</v>
      </c>
      <c r="H9" s="7"/>
      <c r="I9" s="7">
        <f t="shared" ref="I9:I10" si="0">C9+E9+G9</f>
        <v>42719585</v>
      </c>
      <c r="J9" s="7"/>
      <c r="K9" s="10">
        <f t="shared" ref="K9:K10" si="1">I9/$I$11</f>
        <v>8.295567785450291E-5</v>
      </c>
      <c r="L9" s="7"/>
      <c r="M9" s="7">
        <v>0</v>
      </c>
      <c r="N9" s="7"/>
      <c r="O9" s="7">
        <v>-26577377</v>
      </c>
      <c r="P9" s="7"/>
      <c r="Q9" s="7">
        <v>69296962</v>
      </c>
      <c r="R9" s="7"/>
      <c r="S9" s="7">
        <f t="shared" ref="S9:S10" si="2">M9+O9+Q9</f>
        <v>42719585</v>
      </c>
      <c r="T9" s="7"/>
      <c r="U9" s="10">
        <f t="shared" ref="U9:U10" si="3">S9/$S$11</f>
        <v>8.295567785450291E-5</v>
      </c>
    </row>
    <row r="10" spans="1:21" x14ac:dyDescent="0.55000000000000004">
      <c r="A10" s="5" t="s">
        <v>17</v>
      </c>
      <c r="C10" s="7">
        <v>0</v>
      </c>
      <c r="D10" s="7"/>
      <c r="E10" s="7">
        <v>328375564717</v>
      </c>
      <c r="F10" s="7"/>
      <c r="G10" s="7">
        <v>20381652273</v>
      </c>
      <c r="H10" s="7"/>
      <c r="I10" s="7">
        <f t="shared" si="0"/>
        <v>348757216990</v>
      </c>
      <c r="J10" s="7"/>
      <c r="K10" s="10">
        <f t="shared" si="1"/>
        <v>0.67723952238897944</v>
      </c>
      <c r="L10" s="7"/>
      <c r="M10" s="7">
        <v>0</v>
      </c>
      <c r="N10" s="7"/>
      <c r="O10" s="7">
        <v>328375564717</v>
      </c>
      <c r="P10" s="7"/>
      <c r="Q10" s="7">
        <v>20381652273</v>
      </c>
      <c r="R10" s="7"/>
      <c r="S10" s="7">
        <f t="shared" si="2"/>
        <v>348757216990</v>
      </c>
      <c r="T10" s="7"/>
      <c r="U10" s="10">
        <f t="shared" si="3"/>
        <v>0.67723952238897944</v>
      </c>
    </row>
    <row r="11" spans="1:21" ht="24.75" thickBot="1" x14ac:dyDescent="0.6">
      <c r="C11" s="12">
        <f>SUM(C8:C10)</f>
        <v>19931078664</v>
      </c>
      <c r="E11" s="12">
        <f>SUM(E8:E10)</f>
        <v>472228910529</v>
      </c>
      <c r="G11" s="12">
        <f>SUM(G8:G10)</f>
        <v>22808800224</v>
      </c>
      <c r="I11" s="12">
        <f>SUM(I8:I10)</f>
        <v>514968789417</v>
      </c>
      <c r="K11" s="11">
        <f>SUM(K8:K10)</f>
        <v>1</v>
      </c>
      <c r="M11" s="12">
        <f>SUM(M8:M10)</f>
        <v>19931078664</v>
      </c>
      <c r="O11" s="12">
        <f>SUM(O8:O10)</f>
        <v>472228910529</v>
      </c>
      <c r="Q11" s="12">
        <f>SUM(Q8:Q10)</f>
        <v>22808800224</v>
      </c>
      <c r="S11" s="12">
        <f>SUM(S8:S10)</f>
        <v>514968789417</v>
      </c>
      <c r="U11" s="11">
        <f>SUM(U8:U10)</f>
        <v>1</v>
      </c>
    </row>
    <row r="12" spans="1:21" ht="24.75" thickTop="1" x14ac:dyDescent="0.55000000000000004">
      <c r="C12" s="6"/>
      <c r="E12" s="7"/>
      <c r="G12" s="6"/>
      <c r="M12" s="6"/>
      <c r="O12" s="7"/>
      <c r="Q12" s="6"/>
    </row>
    <row r="13" spans="1:21" x14ac:dyDescent="0.55000000000000004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"/>
  <sheetViews>
    <sheetView rightToLeft="1" workbookViewId="0">
      <selection activeCell="C9" sqref="C9:E9"/>
    </sheetView>
  </sheetViews>
  <sheetFormatPr defaultRowHeight="24" x14ac:dyDescent="0.55000000000000004"/>
  <cols>
    <col min="1" max="1" width="3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50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18" t="s">
        <v>54</v>
      </c>
      <c r="C6" s="19" t="s">
        <v>52</v>
      </c>
      <c r="D6" s="19" t="s">
        <v>52</v>
      </c>
      <c r="E6" s="19" t="s">
        <v>52</v>
      </c>
      <c r="F6" s="19" t="s">
        <v>52</v>
      </c>
      <c r="G6" s="19" t="s">
        <v>52</v>
      </c>
      <c r="H6" s="19" t="s">
        <v>52</v>
      </c>
      <c r="I6" s="19" t="s">
        <v>52</v>
      </c>
      <c r="K6" s="19" t="s">
        <v>53</v>
      </c>
      <c r="L6" s="19" t="s">
        <v>53</v>
      </c>
      <c r="M6" s="19" t="s">
        <v>53</v>
      </c>
      <c r="N6" s="19" t="s">
        <v>53</v>
      </c>
      <c r="O6" s="19" t="s">
        <v>53</v>
      </c>
      <c r="P6" s="19" t="s">
        <v>53</v>
      </c>
      <c r="Q6" s="19" t="s">
        <v>53</v>
      </c>
    </row>
    <row r="7" spans="1:17" ht="24.75" x14ac:dyDescent="0.55000000000000004">
      <c r="A7" s="19" t="s">
        <v>54</v>
      </c>
      <c r="C7" s="19" t="s">
        <v>75</v>
      </c>
      <c r="E7" s="19" t="s">
        <v>72</v>
      </c>
      <c r="G7" s="19" t="s">
        <v>73</v>
      </c>
      <c r="I7" s="19" t="s">
        <v>76</v>
      </c>
      <c r="K7" s="19" t="s">
        <v>75</v>
      </c>
      <c r="M7" s="19" t="s">
        <v>72</v>
      </c>
      <c r="O7" s="19" t="s">
        <v>73</v>
      </c>
      <c r="Q7" s="19" t="s">
        <v>76</v>
      </c>
    </row>
    <row r="8" spans="1:17" x14ac:dyDescent="0.55000000000000004">
      <c r="A8" s="5" t="s">
        <v>27</v>
      </c>
      <c r="B8" s="5"/>
      <c r="C8" s="6">
        <v>0</v>
      </c>
      <c r="D8" s="5"/>
      <c r="E8" s="6">
        <v>661579082</v>
      </c>
      <c r="F8" s="5"/>
      <c r="G8" s="6">
        <v>0</v>
      </c>
      <c r="H8" s="5"/>
      <c r="I8" s="6">
        <v>661579082</v>
      </c>
      <c r="J8" s="5"/>
      <c r="K8" s="6">
        <v>0</v>
      </c>
      <c r="L8" s="5"/>
      <c r="M8" s="6">
        <v>661579082</v>
      </c>
      <c r="N8" s="5"/>
      <c r="O8" s="6">
        <v>0</v>
      </c>
      <c r="P8" s="5"/>
      <c r="Q8" s="6">
        <v>661579082</v>
      </c>
    </row>
    <row r="9" spans="1:17" ht="24.75" thickBot="1" x14ac:dyDescent="0.6">
      <c r="C9" s="12">
        <f>SUM(C8)</f>
        <v>0</v>
      </c>
      <c r="E9" s="12">
        <f>SUM(E8)</f>
        <v>661579082</v>
      </c>
      <c r="G9" s="12">
        <f>SUM(G8)</f>
        <v>0</v>
      </c>
      <c r="I9" s="12">
        <f>SUM(I8)</f>
        <v>661579082</v>
      </c>
      <c r="K9" s="12">
        <f>SUM(K8)</f>
        <v>0</v>
      </c>
      <c r="M9" s="12">
        <f>SUM(M8)</f>
        <v>661579082</v>
      </c>
      <c r="O9" s="12">
        <f>SUM(O8)</f>
        <v>0</v>
      </c>
      <c r="Q9" s="12">
        <f>SUM(Q8)</f>
        <v>661579082</v>
      </c>
    </row>
    <row r="10" spans="1:17" ht="24.75" thickTop="1" x14ac:dyDescent="0.55000000000000004">
      <c r="E10" s="1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F14" sqref="F14"/>
    </sheetView>
  </sheetViews>
  <sheetFormatPr defaultRowHeight="24" x14ac:dyDescent="0.55000000000000004"/>
  <cols>
    <col min="1" max="1" width="25.5703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 x14ac:dyDescent="0.55000000000000004">
      <c r="A3" s="21" t="s">
        <v>50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 x14ac:dyDescent="0.55000000000000004">
      <c r="A6" s="19" t="s">
        <v>77</v>
      </c>
      <c r="B6" s="19" t="s">
        <v>77</v>
      </c>
      <c r="C6" s="19" t="s">
        <v>77</v>
      </c>
      <c r="E6" s="19" t="s">
        <v>52</v>
      </c>
      <c r="F6" s="19" t="s">
        <v>52</v>
      </c>
      <c r="G6" s="19" t="s">
        <v>52</v>
      </c>
      <c r="I6" s="19" t="s">
        <v>53</v>
      </c>
      <c r="J6" s="19" t="s">
        <v>53</v>
      </c>
      <c r="K6" s="19" t="s">
        <v>53</v>
      </c>
    </row>
    <row r="7" spans="1:11" ht="24.75" x14ac:dyDescent="0.55000000000000004">
      <c r="A7" s="19" t="s">
        <v>78</v>
      </c>
      <c r="C7" s="19" t="s">
        <v>34</v>
      </c>
      <c r="E7" s="19" t="s">
        <v>79</v>
      </c>
      <c r="G7" s="19" t="s">
        <v>80</v>
      </c>
      <c r="I7" s="19" t="s">
        <v>79</v>
      </c>
      <c r="K7" s="19" t="s">
        <v>80</v>
      </c>
    </row>
    <row r="8" spans="1:11" x14ac:dyDescent="0.55000000000000004">
      <c r="A8" s="1" t="s">
        <v>40</v>
      </c>
      <c r="C8" s="5" t="s">
        <v>41</v>
      </c>
      <c r="D8" s="5"/>
      <c r="E8" s="6">
        <v>619570179</v>
      </c>
      <c r="F8" s="5"/>
      <c r="G8" s="10">
        <f>E8/$E$10</f>
        <v>0.92517467521886576</v>
      </c>
      <c r="H8" s="5"/>
      <c r="I8" s="6">
        <v>619570179</v>
      </c>
      <c r="J8" s="5"/>
      <c r="K8" s="10">
        <f>I8/$I$10</f>
        <v>0.92517467521886576</v>
      </c>
    </row>
    <row r="9" spans="1:11" x14ac:dyDescent="0.55000000000000004">
      <c r="A9" s="1" t="s">
        <v>44</v>
      </c>
      <c r="C9" s="5" t="s">
        <v>45</v>
      </c>
      <c r="D9" s="5"/>
      <c r="E9" s="6">
        <v>50108959</v>
      </c>
      <c r="F9" s="5"/>
      <c r="G9" s="10">
        <f>E9/$E$10</f>
        <v>7.4825324781134211E-2</v>
      </c>
      <c r="H9" s="5"/>
      <c r="I9" s="6">
        <v>50108959</v>
      </c>
      <c r="J9" s="5"/>
      <c r="K9" s="10">
        <f>I9/$I$10</f>
        <v>7.4825324781134211E-2</v>
      </c>
    </row>
    <row r="10" spans="1:11" ht="24.75" thickBot="1" x14ac:dyDescent="0.6">
      <c r="E10" s="12">
        <f>SUM(E8:E9)</f>
        <v>669679138</v>
      </c>
      <c r="G10" s="11">
        <f>SUM(G8:G9)</f>
        <v>1</v>
      </c>
      <c r="I10" s="12">
        <f>SUM(I8:I9)</f>
        <v>669679138</v>
      </c>
      <c r="K10" s="11">
        <f>SUM(K8:K9)</f>
        <v>1</v>
      </c>
    </row>
    <row r="11" spans="1:11" ht="24.75" thickTop="1" x14ac:dyDescent="0.55000000000000004">
      <c r="E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2" sqref="C12"/>
    </sheetView>
  </sheetViews>
  <sheetFormatPr defaultRowHeight="24" x14ac:dyDescent="0.55000000000000004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1" t="s">
        <v>0</v>
      </c>
      <c r="B2" s="21"/>
      <c r="C2" s="21"/>
      <c r="D2" s="21"/>
      <c r="E2" s="21"/>
    </row>
    <row r="3" spans="1:5" ht="24.75" x14ac:dyDescent="0.55000000000000004">
      <c r="A3" s="21" t="s">
        <v>50</v>
      </c>
      <c r="B3" s="21"/>
      <c r="C3" s="21"/>
      <c r="D3" s="21"/>
      <c r="E3" s="21"/>
    </row>
    <row r="4" spans="1:5" ht="24.75" x14ac:dyDescent="0.55000000000000004">
      <c r="A4" s="21" t="s">
        <v>2</v>
      </c>
      <c r="B4" s="21"/>
      <c r="C4" s="21"/>
      <c r="D4" s="21"/>
      <c r="E4" s="21"/>
    </row>
    <row r="5" spans="1:5" ht="24.75" x14ac:dyDescent="0.55000000000000004">
      <c r="E5" s="4" t="s">
        <v>87</v>
      </c>
    </row>
    <row r="6" spans="1:5" ht="24.75" x14ac:dyDescent="0.55000000000000004">
      <c r="A6" s="18" t="s">
        <v>81</v>
      </c>
      <c r="C6" s="19" t="s">
        <v>52</v>
      </c>
      <c r="E6" s="19" t="s">
        <v>88</v>
      </c>
    </row>
    <row r="7" spans="1:5" ht="24.75" x14ac:dyDescent="0.55000000000000004">
      <c r="A7" s="19" t="s">
        <v>81</v>
      </c>
      <c r="C7" s="19" t="s">
        <v>37</v>
      </c>
      <c r="E7" s="19" t="s">
        <v>37</v>
      </c>
    </row>
    <row r="8" spans="1:5" x14ac:dyDescent="0.55000000000000004">
      <c r="A8" s="1" t="s">
        <v>89</v>
      </c>
      <c r="C8" s="3">
        <v>3697233151</v>
      </c>
      <c r="E8" s="3">
        <v>3697233151</v>
      </c>
    </row>
    <row r="9" spans="1:5" ht="25.5" thickBot="1" x14ac:dyDescent="0.65">
      <c r="A9" s="2" t="s">
        <v>59</v>
      </c>
      <c r="C9" s="17">
        <f>SUM(C8)</f>
        <v>3697233151</v>
      </c>
      <c r="E9" s="17">
        <f>SUM(E8)</f>
        <v>3697233151</v>
      </c>
    </row>
    <row r="10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workbookViewId="0">
      <selection activeCell="E18" sqref="E18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 x14ac:dyDescent="0.55000000000000004">
      <c r="A6" s="18" t="s">
        <v>3</v>
      </c>
      <c r="C6" s="19" t="s">
        <v>85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 x14ac:dyDescent="0.55000000000000004">
      <c r="A7" s="18" t="s">
        <v>3</v>
      </c>
      <c r="C7" s="18" t="s">
        <v>7</v>
      </c>
      <c r="E7" s="18" t="s">
        <v>8</v>
      </c>
      <c r="G7" s="20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 x14ac:dyDescent="0.55000000000000004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x14ac:dyDescent="0.55000000000000004">
      <c r="A9" s="5" t="s">
        <v>15</v>
      </c>
      <c r="C9" s="7">
        <v>104150207</v>
      </c>
      <c r="D9" s="7"/>
      <c r="E9" s="7">
        <v>937868168119</v>
      </c>
      <c r="F9" s="7"/>
      <c r="G9" s="7">
        <v>867952580707.95105</v>
      </c>
      <c r="H9" s="7"/>
      <c r="I9" s="7">
        <v>68457290</v>
      </c>
      <c r="J9" s="7"/>
      <c r="K9" s="7">
        <v>5609363671</v>
      </c>
      <c r="L9" s="7"/>
      <c r="M9" s="7">
        <v>-2988560</v>
      </c>
      <c r="N9" s="7"/>
      <c r="O9" s="7">
        <v>27266122741</v>
      </c>
      <c r="P9" s="7"/>
      <c r="Q9" s="7">
        <v>169618937</v>
      </c>
      <c r="R9" s="7"/>
      <c r="S9" s="7">
        <v>5856</v>
      </c>
      <c r="T9" s="7"/>
      <c r="U9" s="7">
        <v>916565140408</v>
      </c>
      <c r="V9" s="7"/>
      <c r="W9" s="7">
        <v>992533595815.745</v>
      </c>
      <c r="X9" s="7"/>
      <c r="Y9" s="10">
        <v>0.25277853157906521</v>
      </c>
    </row>
    <row r="10" spans="1:25" x14ac:dyDescent="0.55000000000000004">
      <c r="A10" s="5" t="s">
        <v>16</v>
      </c>
      <c r="C10" s="7">
        <v>121163</v>
      </c>
      <c r="D10" s="7"/>
      <c r="E10" s="7">
        <v>3275211289</v>
      </c>
      <c r="F10" s="7"/>
      <c r="G10" s="7">
        <v>3183794687.7603302</v>
      </c>
      <c r="H10" s="7"/>
      <c r="I10" s="7">
        <v>1240040</v>
      </c>
      <c r="J10" s="7"/>
      <c r="K10" s="7">
        <v>33338291638</v>
      </c>
      <c r="L10" s="7"/>
      <c r="M10" s="7">
        <v>-1117135</v>
      </c>
      <c r="N10" s="7"/>
      <c r="O10" s="7">
        <v>30102151682</v>
      </c>
      <c r="P10" s="7"/>
      <c r="Q10" s="7">
        <v>244068</v>
      </c>
      <c r="R10" s="7"/>
      <c r="S10" s="7">
        <v>26485</v>
      </c>
      <c r="T10" s="7"/>
      <c r="U10" s="7">
        <v>6489777652</v>
      </c>
      <c r="V10" s="7"/>
      <c r="W10" s="7">
        <v>6462654227.5746002</v>
      </c>
      <c r="X10" s="7"/>
      <c r="Y10" s="10">
        <v>1.6459092696070436E-3</v>
      </c>
    </row>
    <row r="11" spans="1:25" x14ac:dyDescent="0.55000000000000004">
      <c r="A11" s="5" t="s">
        <v>17</v>
      </c>
      <c r="C11" s="7">
        <v>11923911</v>
      </c>
      <c r="D11" s="7"/>
      <c r="E11" s="7">
        <v>2412471889645</v>
      </c>
      <c r="F11" s="7"/>
      <c r="G11" s="7">
        <v>2432937264389</v>
      </c>
      <c r="H11" s="7"/>
      <c r="I11" s="7">
        <v>990501</v>
      </c>
      <c r="J11" s="7"/>
      <c r="K11" s="7">
        <v>222113001261</v>
      </c>
      <c r="L11" s="7"/>
      <c r="M11" s="7">
        <v>-1027069</v>
      </c>
      <c r="N11" s="7"/>
      <c r="O11" s="7">
        <v>230709296327</v>
      </c>
      <c r="P11" s="7"/>
      <c r="Q11" s="7">
        <v>11887343</v>
      </c>
      <c r="R11" s="7"/>
      <c r="S11" s="7">
        <v>233337</v>
      </c>
      <c r="T11" s="7"/>
      <c r="U11" s="7">
        <v>2425939627843</v>
      </c>
      <c r="V11" s="7"/>
      <c r="W11" s="7">
        <v>2773098186313</v>
      </c>
      <c r="X11" s="7"/>
      <c r="Y11" s="10">
        <v>0.70625285674551597</v>
      </c>
    </row>
    <row r="12" spans="1:25" ht="24.75" thickBot="1" x14ac:dyDescent="0.6">
      <c r="C12" s="7"/>
      <c r="D12" s="7"/>
      <c r="E12" s="9">
        <f>SUM(E9:E11)</f>
        <v>3353615269053</v>
      </c>
      <c r="F12" s="7"/>
      <c r="G12" s="9">
        <f>SUM(G9:G11)</f>
        <v>3304073639784.7114</v>
      </c>
      <c r="H12" s="7"/>
      <c r="I12" s="7"/>
      <c r="J12" s="7"/>
      <c r="K12" s="9">
        <f>SUM(K9:K11)</f>
        <v>261060656570</v>
      </c>
      <c r="L12" s="7"/>
      <c r="M12" s="7"/>
      <c r="N12" s="7"/>
      <c r="O12" s="9">
        <f>SUM(O9:O11)</f>
        <v>288077570750</v>
      </c>
      <c r="P12" s="7"/>
      <c r="Q12" s="7"/>
      <c r="R12" s="7"/>
      <c r="S12" s="7"/>
      <c r="T12" s="7"/>
      <c r="U12" s="9">
        <f>SUM(U9:U11)</f>
        <v>3348994545903</v>
      </c>
      <c r="V12" s="7"/>
      <c r="W12" s="9">
        <f>SUM(W9:W11)</f>
        <v>3772094436356.3193</v>
      </c>
      <c r="X12" s="7"/>
      <c r="Y12" s="11">
        <f>SUM(Y9:Y11)</f>
        <v>0.96067729759418818</v>
      </c>
    </row>
    <row r="13" spans="1:25" ht="24.75" thickTop="1" x14ac:dyDescent="0.55000000000000004">
      <c r="W13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rightToLeft="1" workbookViewId="0">
      <selection activeCell="Q18" sqref="Q18"/>
    </sheetView>
  </sheetViews>
  <sheetFormatPr defaultRowHeight="24" x14ac:dyDescent="0.55000000000000004"/>
  <cols>
    <col min="1" max="1" width="30.140625" style="5" bestFit="1" customWidth="1"/>
    <col min="2" max="2" width="1" style="5" customWidth="1"/>
    <col min="3" max="3" width="24.140625" style="5" bestFit="1" customWidth="1"/>
    <col min="4" max="4" width="1" style="5" customWidth="1"/>
    <col min="5" max="5" width="22" style="5" bestFit="1" customWidth="1"/>
    <col min="6" max="6" width="1" style="5" customWidth="1"/>
    <col min="7" max="7" width="14.140625" style="5" bestFit="1" customWidth="1"/>
    <col min="8" max="8" width="1" style="5" customWidth="1"/>
    <col min="9" max="9" width="17.28515625" style="5" bestFit="1" customWidth="1"/>
    <col min="10" max="10" width="1" style="5" customWidth="1"/>
    <col min="11" max="11" width="10.28515625" style="5" bestFit="1" customWidth="1"/>
    <col min="12" max="12" width="1" style="5" customWidth="1"/>
    <col min="13" max="13" width="10.28515625" style="5" bestFit="1" customWidth="1"/>
    <col min="14" max="14" width="1" style="5" customWidth="1"/>
    <col min="15" max="15" width="7.28515625" style="5" bestFit="1" customWidth="1"/>
    <col min="16" max="16" width="1" style="5" customWidth="1"/>
    <col min="17" max="17" width="17.140625" style="5" bestFit="1" customWidth="1"/>
    <col min="18" max="18" width="1" style="5" customWidth="1"/>
    <col min="19" max="19" width="22.140625" style="5" bestFit="1" customWidth="1"/>
    <col min="20" max="20" width="1" style="5" customWidth="1"/>
    <col min="21" max="21" width="6.42578125" style="5" bestFit="1" customWidth="1"/>
    <col min="22" max="22" width="1" style="5" customWidth="1"/>
    <col min="23" max="23" width="17.140625" style="5" bestFit="1" customWidth="1"/>
    <col min="24" max="24" width="1" style="5" customWidth="1"/>
    <col min="25" max="25" width="6.42578125" style="5" bestFit="1" customWidth="1"/>
    <col min="26" max="26" width="1" style="5" customWidth="1"/>
    <col min="27" max="27" width="12.85546875" style="5" bestFit="1" customWidth="1"/>
    <col min="28" max="28" width="1" style="5" customWidth="1"/>
    <col min="29" max="29" width="7.28515625" style="5" bestFit="1" customWidth="1"/>
    <col min="30" max="30" width="1" style="5" customWidth="1"/>
    <col min="31" max="31" width="21" style="5" bestFit="1" customWidth="1"/>
    <col min="32" max="32" width="1" style="5" customWidth="1"/>
    <col min="33" max="33" width="17.140625" style="5" bestFit="1" customWidth="1"/>
    <col min="34" max="34" width="1" style="5" customWidth="1"/>
    <col min="35" max="35" width="22.140625" style="5" bestFit="1" customWidth="1"/>
    <col min="36" max="36" width="1" style="5" customWidth="1"/>
    <col min="37" max="37" width="33.42578125" style="5" bestFit="1" customWidth="1"/>
    <col min="38" max="38" width="1" style="5" customWidth="1"/>
    <col min="39" max="39" width="9.140625" style="5" customWidth="1"/>
    <col min="40" max="16384" width="9.140625" style="5"/>
  </cols>
  <sheetData>
    <row r="2" spans="1:3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4.75" x14ac:dyDescent="0.55000000000000004">
      <c r="A6" s="19" t="s">
        <v>19</v>
      </c>
      <c r="B6" s="19" t="s">
        <v>19</v>
      </c>
      <c r="C6" s="19" t="s">
        <v>19</v>
      </c>
      <c r="D6" s="19" t="s">
        <v>19</v>
      </c>
      <c r="E6" s="19" t="s">
        <v>19</v>
      </c>
      <c r="F6" s="19" t="s">
        <v>19</v>
      </c>
      <c r="G6" s="19" t="s">
        <v>19</v>
      </c>
      <c r="H6" s="19" t="s">
        <v>19</v>
      </c>
      <c r="I6" s="19" t="s">
        <v>19</v>
      </c>
      <c r="J6" s="19" t="s">
        <v>19</v>
      </c>
      <c r="K6" s="19" t="s">
        <v>19</v>
      </c>
      <c r="L6" s="19" t="s">
        <v>19</v>
      </c>
      <c r="M6" s="19" t="s">
        <v>19</v>
      </c>
      <c r="O6" s="19" t="s">
        <v>85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 x14ac:dyDescent="0.55000000000000004">
      <c r="A7" s="18" t="s">
        <v>20</v>
      </c>
      <c r="C7" s="18" t="s">
        <v>21</v>
      </c>
      <c r="E7" s="18" t="s">
        <v>22</v>
      </c>
      <c r="G7" s="18" t="s">
        <v>23</v>
      </c>
      <c r="I7" s="18" t="s">
        <v>24</v>
      </c>
      <c r="K7" s="18" t="s">
        <v>25</v>
      </c>
      <c r="M7" s="18" t="s">
        <v>18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26</v>
      </c>
      <c r="AG7" s="18" t="s">
        <v>8</v>
      </c>
      <c r="AI7" s="18" t="s">
        <v>9</v>
      </c>
      <c r="AK7" s="18" t="s">
        <v>13</v>
      </c>
    </row>
    <row r="8" spans="1:37" ht="24.75" x14ac:dyDescent="0.55000000000000004">
      <c r="A8" s="19" t="s">
        <v>20</v>
      </c>
      <c r="C8" s="19" t="s">
        <v>21</v>
      </c>
      <c r="E8" s="19" t="s">
        <v>22</v>
      </c>
      <c r="G8" s="19" t="s">
        <v>23</v>
      </c>
      <c r="I8" s="19" t="s">
        <v>24</v>
      </c>
      <c r="K8" s="19" t="s">
        <v>25</v>
      </c>
      <c r="M8" s="19" t="s">
        <v>18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26</v>
      </c>
      <c r="AG8" s="19" t="s">
        <v>8</v>
      </c>
      <c r="AI8" s="19" t="s">
        <v>9</v>
      </c>
      <c r="AK8" s="19" t="s">
        <v>13</v>
      </c>
    </row>
    <row r="9" spans="1:37" x14ac:dyDescent="0.55000000000000004">
      <c r="A9" s="5" t="s">
        <v>27</v>
      </c>
      <c r="C9" s="5" t="s">
        <v>28</v>
      </c>
      <c r="E9" s="5" t="s">
        <v>28</v>
      </c>
      <c r="G9" s="5" t="s">
        <v>29</v>
      </c>
      <c r="I9" s="5" t="s">
        <v>30</v>
      </c>
      <c r="K9" s="6">
        <v>0</v>
      </c>
      <c r="M9" s="6">
        <v>0</v>
      </c>
      <c r="O9" s="6">
        <v>55002</v>
      </c>
      <c r="Q9" s="6">
        <v>47733030795</v>
      </c>
      <c r="S9" s="6">
        <v>49491963242</v>
      </c>
      <c r="U9" s="6">
        <v>0</v>
      </c>
      <c r="W9" s="6">
        <v>0</v>
      </c>
      <c r="Y9" s="6">
        <v>0</v>
      </c>
      <c r="AA9" s="6">
        <v>0</v>
      </c>
      <c r="AC9" s="6">
        <v>55002</v>
      </c>
      <c r="AE9" s="6">
        <v>912511</v>
      </c>
      <c r="AG9" s="6">
        <v>47733030795</v>
      </c>
      <c r="AI9" s="6">
        <v>50153542323</v>
      </c>
      <c r="AK9" s="10">
        <v>1.2773107968679731E-2</v>
      </c>
    </row>
    <row r="10" spans="1:37" ht="24.75" thickBot="1" x14ac:dyDescent="0.6">
      <c r="Q10" s="12">
        <f>SUM(Q9)</f>
        <v>47733030795</v>
      </c>
      <c r="S10" s="12">
        <f>SUM(S9)</f>
        <v>49491963242</v>
      </c>
      <c r="W10" s="12">
        <f>SUM(W9)</f>
        <v>0</v>
      </c>
      <c r="AA10" s="12">
        <f>SUM(AA9)</f>
        <v>0</v>
      </c>
      <c r="AG10" s="12">
        <f>SUM(AG9)</f>
        <v>47733030795</v>
      </c>
      <c r="AI10" s="12">
        <f>SUM(AI9)</f>
        <v>50153542323</v>
      </c>
      <c r="AK10" s="11">
        <f>SUM(AK9)</f>
        <v>1.2773107968679731E-2</v>
      </c>
    </row>
    <row r="11" spans="1:37" ht="24.75" thickTop="1" x14ac:dyDescent="0.55000000000000004">
      <c r="S11" s="6"/>
      <c r="AI11" s="6"/>
    </row>
    <row r="12" spans="1:37" x14ac:dyDescent="0.55000000000000004">
      <c r="AK12" s="1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8"/>
  <sheetViews>
    <sheetView rightToLeft="1" workbookViewId="0">
      <selection activeCell="A4" activeCellId="2" sqref="A2:S2 A3:S3 A4:S4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21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18" t="s">
        <v>32</v>
      </c>
      <c r="C6" s="19" t="s">
        <v>33</v>
      </c>
      <c r="D6" s="19" t="s">
        <v>33</v>
      </c>
      <c r="E6" s="19" t="s">
        <v>33</v>
      </c>
      <c r="F6" s="19" t="s">
        <v>33</v>
      </c>
      <c r="G6" s="19" t="s">
        <v>33</v>
      </c>
      <c r="H6" s="19" t="s">
        <v>33</v>
      </c>
      <c r="I6" s="19" t="s">
        <v>33</v>
      </c>
      <c r="K6" s="19" t="s">
        <v>85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 x14ac:dyDescent="0.55000000000000004">
      <c r="A7" s="19" t="s">
        <v>32</v>
      </c>
      <c r="C7" s="19" t="s">
        <v>34</v>
      </c>
      <c r="E7" s="19" t="s">
        <v>35</v>
      </c>
      <c r="G7" s="19" t="s">
        <v>36</v>
      </c>
      <c r="I7" s="19" t="s">
        <v>25</v>
      </c>
      <c r="K7" s="19" t="s">
        <v>37</v>
      </c>
      <c r="M7" s="19" t="s">
        <v>38</v>
      </c>
      <c r="O7" s="19" t="s">
        <v>39</v>
      </c>
      <c r="Q7" s="19" t="s">
        <v>37</v>
      </c>
      <c r="S7" s="19" t="s">
        <v>31</v>
      </c>
    </row>
    <row r="8" spans="1:19" x14ac:dyDescent="0.55000000000000004">
      <c r="A8" s="5" t="s">
        <v>40</v>
      </c>
      <c r="B8" s="5"/>
      <c r="C8" s="5" t="s">
        <v>41</v>
      </c>
      <c r="D8" s="5"/>
      <c r="E8" s="5" t="s">
        <v>42</v>
      </c>
      <c r="F8" s="5"/>
      <c r="G8" s="5" t="s">
        <v>43</v>
      </c>
      <c r="H8" s="5"/>
      <c r="I8" s="14">
        <v>0.08</v>
      </c>
      <c r="J8" s="5"/>
      <c r="K8" s="6">
        <v>159737045618</v>
      </c>
      <c r="L8" s="5"/>
      <c r="M8" s="6">
        <v>397136354393</v>
      </c>
      <c r="N8" s="5"/>
      <c r="O8" s="6">
        <v>389413840410</v>
      </c>
      <c r="P8" s="5"/>
      <c r="Q8" s="6">
        <f>K8+M8-O8</f>
        <v>167459559601</v>
      </c>
      <c r="R8" s="5"/>
      <c r="S8" s="10">
        <v>4.2648613360061975E-2</v>
      </c>
    </row>
    <row r="9" spans="1:19" x14ac:dyDescent="0.55000000000000004">
      <c r="A9" s="5" t="s">
        <v>44</v>
      </c>
      <c r="B9" s="5"/>
      <c r="C9" s="5" t="s">
        <v>45</v>
      </c>
      <c r="D9" s="5"/>
      <c r="E9" s="5" t="s">
        <v>42</v>
      </c>
      <c r="F9" s="5"/>
      <c r="G9" s="5" t="s">
        <v>46</v>
      </c>
      <c r="H9" s="5"/>
      <c r="I9" s="14">
        <v>0.1</v>
      </c>
      <c r="J9" s="5"/>
      <c r="K9" s="6">
        <v>3699938565</v>
      </c>
      <c r="L9" s="5"/>
      <c r="M9" s="6">
        <v>29089879199</v>
      </c>
      <c r="N9" s="5"/>
      <c r="O9" s="6">
        <v>28196717346</v>
      </c>
      <c r="P9" s="5"/>
      <c r="Q9" s="6">
        <f t="shared" ref="Q9:Q10" si="0">K9+M9-O9</f>
        <v>4593100418</v>
      </c>
      <c r="R9" s="5"/>
      <c r="S9" s="10">
        <v>1.1697711633660076E-3</v>
      </c>
    </row>
    <row r="10" spans="1:19" x14ac:dyDescent="0.55000000000000004">
      <c r="A10" s="5" t="s">
        <v>47</v>
      </c>
      <c r="B10" s="5"/>
      <c r="C10" s="5" t="s">
        <v>48</v>
      </c>
      <c r="D10" s="5"/>
      <c r="E10" s="5" t="s">
        <v>42</v>
      </c>
      <c r="F10" s="5"/>
      <c r="G10" s="5" t="s">
        <v>49</v>
      </c>
      <c r="H10" s="5"/>
      <c r="I10" s="14">
        <v>0.1</v>
      </c>
      <c r="J10" s="5"/>
      <c r="K10" s="6">
        <v>139597035874</v>
      </c>
      <c r="L10" s="5"/>
      <c r="M10" s="6">
        <v>5339976441</v>
      </c>
      <c r="N10" s="5"/>
      <c r="O10" s="6">
        <v>17626669589</v>
      </c>
      <c r="P10" s="5"/>
      <c r="Q10" s="6">
        <f t="shared" si="0"/>
        <v>127310342726</v>
      </c>
      <c r="R10" s="5"/>
      <c r="S10" s="10">
        <v>3.2423407756446344E-2</v>
      </c>
    </row>
    <row r="11" spans="1:19" ht="24.75" thickBot="1" x14ac:dyDescent="0.6">
      <c r="A11" s="5"/>
      <c r="B11" s="5"/>
      <c r="C11" s="5"/>
      <c r="D11" s="5"/>
      <c r="E11" s="5"/>
      <c r="F11" s="5"/>
      <c r="G11" s="5"/>
      <c r="H11" s="5"/>
      <c r="I11" s="5"/>
      <c r="J11" s="5"/>
      <c r="K11" s="12">
        <f>SUM(K8:K10)</f>
        <v>303034020057</v>
      </c>
      <c r="L11" s="5"/>
      <c r="M11" s="12">
        <f>SUM(M8:M10)</f>
        <v>431566210033</v>
      </c>
      <c r="N11" s="5"/>
      <c r="O11" s="12">
        <f>SUM(O8:O10)</f>
        <v>435237227345</v>
      </c>
      <c r="P11" s="5"/>
      <c r="Q11" s="12">
        <f>SUM(Q8:Q10)</f>
        <v>299363002745</v>
      </c>
      <c r="R11" s="5"/>
      <c r="S11" s="16">
        <f>SUM(S8:S10)</f>
        <v>7.6241792279874321E-2</v>
      </c>
    </row>
    <row r="12" spans="1:19" ht="24.75" thickTop="1" x14ac:dyDescent="0.55000000000000004">
      <c r="K12" s="3"/>
      <c r="Q12" s="3"/>
    </row>
    <row r="13" spans="1:19" x14ac:dyDescent="0.55000000000000004">
      <c r="K13" s="3"/>
      <c r="Q13" s="3"/>
      <c r="S13" s="15"/>
    </row>
    <row r="14" spans="1:19" x14ac:dyDescent="0.55000000000000004">
      <c r="S14" s="15"/>
    </row>
    <row r="15" spans="1:19" x14ac:dyDescent="0.55000000000000004">
      <c r="K15" s="15"/>
    </row>
    <row r="16" spans="1:19" x14ac:dyDescent="0.55000000000000004">
      <c r="K16" s="15"/>
    </row>
    <row r="17" spans="11:11" x14ac:dyDescent="0.55000000000000004">
      <c r="K17" s="15"/>
    </row>
    <row r="18" spans="11:11" x14ac:dyDescent="0.55000000000000004">
      <c r="K18" s="15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6"/>
  <sheetViews>
    <sheetView rightToLeft="1" workbookViewId="0">
      <selection activeCell="G16" sqref="G16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8" style="1" bestFit="1" customWidth="1"/>
    <col min="10" max="16384" width="9.140625" style="1"/>
  </cols>
  <sheetData>
    <row r="2" spans="1:11" ht="24.75" x14ac:dyDescent="0.55000000000000004">
      <c r="A2" s="21" t="s">
        <v>0</v>
      </c>
      <c r="B2" s="21"/>
      <c r="C2" s="21"/>
      <c r="D2" s="21"/>
      <c r="E2" s="21"/>
      <c r="F2" s="21"/>
      <c r="G2" s="21"/>
    </row>
    <row r="3" spans="1:11" ht="24.75" x14ac:dyDescent="0.55000000000000004">
      <c r="A3" s="21" t="s">
        <v>50</v>
      </c>
      <c r="B3" s="21"/>
      <c r="C3" s="21"/>
      <c r="D3" s="21"/>
      <c r="E3" s="21"/>
      <c r="F3" s="21"/>
      <c r="G3" s="21"/>
    </row>
    <row r="4" spans="1:11" ht="24.75" x14ac:dyDescent="0.55000000000000004">
      <c r="A4" s="21" t="s">
        <v>2</v>
      </c>
      <c r="B4" s="21"/>
      <c r="C4" s="21"/>
      <c r="D4" s="21"/>
      <c r="E4" s="21"/>
      <c r="F4" s="21"/>
      <c r="G4" s="21"/>
    </row>
    <row r="6" spans="1:11" ht="24.75" x14ac:dyDescent="0.55000000000000004">
      <c r="A6" s="19" t="s">
        <v>54</v>
      </c>
      <c r="C6" s="19" t="s">
        <v>37</v>
      </c>
      <c r="E6" s="19" t="s">
        <v>74</v>
      </c>
      <c r="G6" s="19" t="s">
        <v>13</v>
      </c>
    </row>
    <row r="7" spans="1:11" x14ac:dyDescent="0.55000000000000004">
      <c r="A7" s="5" t="s">
        <v>82</v>
      </c>
      <c r="C7" s="6">
        <f>'سرمایه‌گذاری در سهام'!I11</f>
        <v>514968789417</v>
      </c>
      <c r="D7" s="5"/>
      <c r="E7" s="10">
        <f>C7/$C$11</f>
        <v>0.99032977371847053</v>
      </c>
      <c r="F7" s="5"/>
      <c r="G7" s="10">
        <v>9.4161161975288635E-4</v>
      </c>
      <c r="I7" s="3"/>
    </row>
    <row r="8" spans="1:11" x14ac:dyDescent="0.55000000000000004">
      <c r="A8" s="5" t="s">
        <v>83</v>
      </c>
      <c r="C8" s="6">
        <f>'سرمایه‌گذاری در اوراق بهادار'!I9</f>
        <v>661579082</v>
      </c>
      <c r="D8" s="5"/>
      <c r="E8" s="10">
        <f t="shared" ref="E8:E10" si="0">C8/$C$11</f>
        <v>1.2722741184289425E-3</v>
      </c>
      <c r="F8" s="5"/>
      <c r="G8" s="10">
        <v>0.1311522904077532</v>
      </c>
      <c r="I8" s="3"/>
    </row>
    <row r="9" spans="1:11" x14ac:dyDescent="0.55000000000000004">
      <c r="A9" s="5" t="s">
        <v>84</v>
      </c>
      <c r="C9" s="6">
        <f>'درآمد سپرده بانکی'!E10</f>
        <v>669679138</v>
      </c>
      <c r="D9" s="5"/>
      <c r="E9" s="10">
        <f t="shared" si="0"/>
        <v>1.2878512306548472E-3</v>
      </c>
      <c r="F9" s="5"/>
      <c r="G9" s="10">
        <v>1.7055393373727128E-4</v>
      </c>
      <c r="I9" s="3"/>
    </row>
    <row r="10" spans="1:11" x14ac:dyDescent="0.55000000000000004">
      <c r="A10" s="5" t="s">
        <v>81</v>
      </c>
      <c r="C10" s="6">
        <f>'سایر درآمدها'!C9</f>
        <v>3697233151</v>
      </c>
      <c r="D10" s="5"/>
      <c r="E10" s="10">
        <f t="shared" si="0"/>
        <v>7.1101009324457242E-3</v>
      </c>
      <c r="F10" s="5"/>
      <c r="G10" s="10">
        <v>9.4161161975288635E-4</v>
      </c>
      <c r="I10" s="3"/>
    </row>
    <row r="11" spans="1:11" ht="24.75" thickBot="1" x14ac:dyDescent="0.6">
      <c r="C11" s="12">
        <f>SUM(C7:C10)</f>
        <v>519997280788</v>
      </c>
      <c r="D11" s="5"/>
      <c r="E11" s="11">
        <f>SUM(E7:E10)</f>
        <v>1</v>
      </c>
      <c r="F11" s="5"/>
      <c r="G11" s="11">
        <f>SUM(G7:G10)</f>
        <v>0.13320606758099626</v>
      </c>
      <c r="I11" s="15"/>
    </row>
    <row r="12" spans="1:11" ht="24.75" thickTop="1" x14ac:dyDescent="0.55000000000000004"/>
    <row r="13" spans="1:11" x14ac:dyDescent="0.55000000000000004">
      <c r="G13" s="15"/>
    </row>
    <row r="16" spans="1:11" x14ac:dyDescent="0.55000000000000004">
      <c r="K16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A2" sqref="A2:S2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2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50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19" t="s">
        <v>51</v>
      </c>
      <c r="B6" s="19" t="s">
        <v>51</v>
      </c>
      <c r="C6" s="19" t="s">
        <v>51</v>
      </c>
      <c r="D6" s="19" t="s">
        <v>51</v>
      </c>
      <c r="E6" s="19" t="s">
        <v>51</v>
      </c>
      <c r="F6" s="19" t="s">
        <v>51</v>
      </c>
      <c r="G6" s="19" t="s">
        <v>51</v>
      </c>
      <c r="I6" s="19" t="s">
        <v>52</v>
      </c>
      <c r="J6" s="19" t="s">
        <v>52</v>
      </c>
      <c r="K6" s="19" t="s">
        <v>52</v>
      </c>
      <c r="L6" s="19" t="s">
        <v>52</v>
      </c>
      <c r="M6" s="19" t="s">
        <v>52</v>
      </c>
      <c r="O6" s="19" t="s">
        <v>53</v>
      </c>
      <c r="P6" s="19" t="s">
        <v>53</v>
      </c>
      <c r="Q6" s="19" t="s">
        <v>53</v>
      </c>
      <c r="R6" s="19" t="s">
        <v>53</v>
      </c>
      <c r="S6" s="19" t="s">
        <v>53</v>
      </c>
    </row>
    <row r="7" spans="1:19" ht="24.75" x14ac:dyDescent="0.55000000000000004">
      <c r="A7" s="19" t="s">
        <v>54</v>
      </c>
      <c r="C7" s="19" t="s">
        <v>55</v>
      </c>
      <c r="E7" s="19" t="s">
        <v>24</v>
      </c>
      <c r="G7" s="19" t="s">
        <v>25</v>
      </c>
      <c r="I7" s="19" t="s">
        <v>56</v>
      </c>
      <c r="K7" s="19" t="s">
        <v>57</v>
      </c>
      <c r="M7" s="19" t="s">
        <v>58</v>
      </c>
      <c r="O7" s="19" t="s">
        <v>56</v>
      </c>
      <c r="Q7" s="19" t="s">
        <v>57</v>
      </c>
      <c r="S7" s="19" t="s">
        <v>58</v>
      </c>
    </row>
    <row r="8" spans="1:19" x14ac:dyDescent="0.55000000000000004">
      <c r="A8" s="5" t="s">
        <v>40</v>
      </c>
      <c r="B8" s="5"/>
      <c r="C8" s="6">
        <v>30</v>
      </c>
      <c r="D8" s="5"/>
      <c r="E8" s="5" t="s">
        <v>86</v>
      </c>
      <c r="F8" s="5"/>
      <c r="G8" s="14">
        <v>0.08</v>
      </c>
      <c r="H8" s="5"/>
      <c r="I8" s="6">
        <v>619570179</v>
      </c>
      <c r="J8" s="5"/>
      <c r="K8" s="6">
        <v>0</v>
      </c>
      <c r="L8" s="5"/>
      <c r="M8" s="6">
        <v>619570179</v>
      </c>
      <c r="N8" s="5"/>
      <c r="O8" s="6">
        <v>619570179</v>
      </c>
      <c r="P8" s="5"/>
      <c r="Q8" s="6">
        <v>0</v>
      </c>
      <c r="R8" s="5"/>
      <c r="S8" s="6">
        <v>619570179</v>
      </c>
    </row>
    <row r="9" spans="1:19" x14ac:dyDescent="0.55000000000000004">
      <c r="A9" s="5" t="s">
        <v>44</v>
      </c>
      <c r="B9" s="5"/>
      <c r="C9" s="6">
        <v>17</v>
      </c>
      <c r="D9" s="5"/>
      <c r="E9" s="5" t="s">
        <v>86</v>
      </c>
      <c r="F9" s="5"/>
      <c r="G9" s="14">
        <v>0.1</v>
      </c>
      <c r="H9" s="5"/>
      <c r="I9" s="6">
        <v>50108959</v>
      </c>
      <c r="J9" s="5"/>
      <c r="K9" s="6">
        <v>0</v>
      </c>
      <c r="L9" s="5"/>
      <c r="M9" s="6">
        <v>50108959</v>
      </c>
      <c r="N9" s="5"/>
      <c r="O9" s="6">
        <v>50108959</v>
      </c>
      <c r="P9" s="5"/>
      <c r="Q9" s="6">
        <v>0</v>
      </c>
      <c r="R9" s="5"/>
      <c r="S9" s="6">
        <v>50108959</v>
      </c>
    </row>
    <row r="10" spans="1:19" ht="24.75" thickBot="1" x14ac:dyDescent="0.6">
      <c r="I10" s="12">
        <f>SUM(I8:I9)</f>
        <v>669679138</v>
      </c>
      <c r="K10" s="12">
        <f>SUM(K8:K9)</f>
        <v>0</v>
      </c>
      <c r="M10" s="12">
        <f>SUM(M8:M9)</f>
        <v>669679138</v>
      </c>
      <c r="O10" s="12">
        <f>SUM(O8:O9)</f>
        <v>669679138</v>
      </c>
      <c r="Q10" s="12">
        <f>SUM(Q8:Q9)</f>
        <v>0</v>
      </c>
      <c r="S10" s="12">
        <f>SUM(S8:S9)</f>
        <v>669679138</v>
      </c>
    </row>
    <row r="11" spans="1:19" ht="24.75" thickTop="1" x14ac:dyDescent="0.55000000000000004">
      <c r="S1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K9" sqref="K9"/>
    </sheetView>
  </sheetViews>
  <sheetFormatPr defaultRowHeight="24" x14ac:dyDescent="0.55000000000000004"/>
  <cols>
    <col min="1" max="1" width="13.140625" style="5" bestFit="1" customWidth="1"/>
    <col min="2" max="2" width="1" style="5" customWidth="1"/>
    <col min="3" max="3" width="13.7109375" style="5" bestFit="1" customWidth="1"/>
    <col min="4" max="4" width="1" style="5" customWidth="1"/>
    <col min="5" max="5" width="36" style="5" bestFit="1" customWidth="1"/>
    <col min="6" max="6" width="1" style="5" customWidth="1"/>
    <col min="7" max="7" width="24.5703125" style="5" bestFit="1" customWidth="1"/>
    <col min="8" max="8" width="1" style="5" customWidth="1"/>
    <col min="9" max="9" width="24.140625" style="5" bestFit="1" customWidth="1"/>
    <col min="10" max="10" width="1" style="5" customWidth="1"/>
    <col min="11" max="11" width="13.42578125" style="5" bestFit="1" customWidth="1"/>
    <col min="12" max="12" width="1" style="5" customWidth="1"/>
    <col min="13" max="13" width="26.140625" style="5" bestFit="1" customWidth="1"/>
    <col min="14" max="14" width="1" style="5" customWidth="1"/>
    <col min="15" max="15" width="24.140625" style="5" bestFit="1" customWidth="1"/>
    <col min="16" max="16" width="1" style="5" customWidth="1"/>
    <col min="17" max="17" width="13.42578125" style="5" bestFit="1" customWidth="1"/>
    <col min="18" max="18" width="1" style="5" customWidth="1"/>
    <col min="19" max="19" width="26.140625" style="5" bestFit="1" customWidth="1"/>
    <col min="20" max="20" width="1" style="5" customWidth="1"/>
    <col min="21" max="21" width="9.140625" style="5" customWidth="1"/>
    <col min="22" max="16384" width="9.140625" style="5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50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18" t="s">
        <v>3</v>
      </c>
      <c r="C6" s="19" t="s">
        <v>60</v>
      </c>
      <c r="D6" s="19" t="s">
        <v>60</v>
      </c>
      <c r="E6" s="19" t="s">
        <v>60</v>
      </c>
      <c r="F6" s="19" t="s">
        <v>60</v>
      </c>
      <c r="G6" s="19" t="s">
        <v>60</v>
      </c>
      <c r="I6" s="19" t="s">
        <v>52</v>
      </c>
      <c r="J6" s="19" t="s">
        <v>52</v>
      </c>
      <c r="K6" s="19" t="s">
        <v>52</v>
      </c>
      <c r="L6" s="19" t="s">
        <v>52</v>
      </c>
      <c r="M6" s="19" t="s">
        <v>52</v>
      </c>
      <c r="O6" s="19" t="s">
        <v>53</v>
      </c>
      <c r="P6" s="19" t="s">
        <v>53</v>
      </c>
      <c r="Q6" s="19" t="s">
        <v>53</v>
      </c>
      <c r="R6" s="19" t="s">
        <v>53</v>
      </c>
      <c r="S6" s="19" t="s">
        <v>53</v>
      </c>
    </row>
    <row r="7" spans="1:19" ht="24.75" x14ac:dyDescent="0.55000000000000004">
      <c r="A7" s="19" t="s">
        <v>3</v>
      </c>
      <c r="C7" s="19" t="s">
        <v>61</v>
      </c>
      <c r="E7" s="19" t="s">
        <v>62</v>
      </c>
      <c r="G7" s="19" t="s">
        <v>63</v>
      </c>
      <c r="I7" s="19" t="s">
        <v>64</v>
      </c>
      <c r="K7" s="19" t="s">
        <v>57</v>
      </c>
      <c r="M7" s="19" t="s">
        <v>65</v>
      </c>
      <c r="O7" s="19" t="s">
        <v>64</v>
      </c>
      <c r="Q7" s="19" t="s">
        <v>57</v>
      </c>
      <c r="S7" s="19" t="s">
        <v>65</v>
      </c>
    </row>
    <row r="8" spans="1:19" x14ac:dyDescent="0.55000000000000004">
      <c r="A8" s="5" t="s">
        <v>15</v>
      </c>
      <c r="C8" s="5" t="s">
        <v>66</v>
      </c>
      <c r="E8" s="6">
        <v>101771364</v>
      </c>
      <c r="G8" s="6">
        <v>200</v>
      </c>
      <c r="I8" s="6">
        <v>20354272800</v>
      </c>
      <c r="K8" s="6">
        <v>423194136</v>
      </c>
      <c r="M8" s="6">
        <f>I8-K8</f>
        <v>19931078664</v>
      </c>
      <c r="O8" s="6">
        <v>20354272800</v>
      </c>
      <c r="Q8" s="6">
        <v>423194136</v>
      </c>
      <c r="S8" s="6">
        <f>O8-Q8</f>
        <v>19931078664</v>
      </c>
    </row>
    <row r="9" spans="1:19" ht="24.75" thickBot="1" x14ac:dyDescent="0.6">
      <c r="I9" s="12">
        <f>SUM(I8)</f>
        <v>20354272800</v>
      </c>
      <c r="K9" s="12">
        <f>SUM(K8)</f>
        <v>423194136</v>
      </c>
      <c r="M9" s="12">
        <f>SUM(M8)</f>
        <v>19931078664</v>
      </c>
      <c r="O9" s="12">
        <f>SUM(O8)</f>
        <v>20354272800</v>
      </c>
      <c r="Q9" s="12">
        <f>SUM(Q8)</f>
        <v>423194136</v>
      </c>
      <c r="S9" s="12">
        <f>SUM(S8)</f>
        <v>19931078664</v>
      </c>
    </row>
    <row r="10" spans="1:19" ht="24.75" thickTop="1" x14ac:dyDescent="0.55000000000000004">
      <c r="O10" s="6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5"/>
  <sheetViews>
    <sheetView rightToLeft="1" workbookViewId="0">
      <selection activeCell="Q14" sqref="Q14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50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18" t="s">
        <v>3</v>
      </c>
      <c r="C6" s="19" t="s">
        <v>52</v>
      </c>
      <c r="D6" s="19" t="s">
        <v>52</v>
      </c>
      <c r="E6" s="19" t="s">
        <v>52</v>
      </c>
      <c r="F6" s="19" t="s">
        <v>52</v>
      </c>
      <c r="G6" s="19" t="s">
        <v>52</v>
      </c>
      <c r="H6" s="19" t="s">
        <v>52</v>
      </c>
      <c r="I6" s="19" t="s">
        <v>52</v>
      </c>
      <c r="K6" s="19" t="s">
        <v>53</v>
      </c>
      <c r="L6" s="19" t="s">
        <v>53</v>
      </c>
      <c r="M6" s="19" t="s">
        <v>53</v>
      </c>
      <c r="N6" s="19" t="s">
        <v>53</v>
      </c>
      <c r="O6" s="19" t="s">
        <v>53</v>
      </c>
      <c r="P6" s="19" t="s">
        <v>53</v>
      </c>
      <c r="Q6" s="19" t="s">
        <v>53</v>
      </c>
    </row>
    <row r="7" spans="1:17" ht="24.75" x14ac:dyDescent="0.55000000000000004">
      <c r="A7" s="19" t="s">
        <v>3</v>
      </c>
      <c r="C7" s="19" t="s">
        <v>7</v>
      </c>
      <c r="E7" s="19" t="s">
        <v>67</v>
      </c>
      <c r="G7" s="19" t="s">
        <v>68</v>
      </c>
      <c r="I7" s="19" t="s">
        <v>69</v>
      </c>
      <c r="K7" s="19" t="s">
        <v>7</v>
      </c>
      <c r="M7" s="19" t="s">
        <v>67</v>
      </c>
      <c r="O7" s="19" t="s">
        <v>68</v>
      </c>
      <c r="Q7" s="19" t="s">
        <v>69</v>
      </c>
    </row>
    <row r="8" spans="1:17" x14ac:dyDescent="0.55000000000000004">
      <c r="A8" s="5" t="s">
        <v>17</v>
      </c>
      <c r="C8" s="7">
        <v>11887343</v>
      </c>
      <c r="D8" s="7"/>
      <c r="E8" s="7">
        <v>2773098186314</v>
      </c>
      <c r="F8" s="7"/>
      <c r="G8" s="7">
        <v>2444722621598</v>
      </c>
      <c r="H8" s="7"/>
      <c r="I8" s="7">
        <f>E8-G8</f>
        <v>328375564716</v>
      </c>
      <c r="J8" s="7"/>
      <c r="K8" s="7">
        <v>11887343</v>
      </c>
      <c r="L8" s="7"/>
      <c r="M8" s="7">
        <v>2773098186314</v>
      </c>
      <c r="N8" s="7"/>
      <c r="O8" s="7">
        <v>2444722621598</v>
      </c>
      <c r="P8" s="7"/>
      <c r="Q8" s="7">
        <f>M8-O8</f>
        <v>328375564716</v>
      </c>
    </row>
    <row r="9" spans="1:17" x14ac:dyDescent="0.55000000000000004">
      <c r="A9" s="5" t="s">
        <v>15</v>
      </c>
      <c r="C9" s="7">
        <v>169618937</v>
      </c>
      <c r="D9" s="7"/>
      <c r="E9" s="7">
        <v>992533595817</v>
      </c>
      <c r="F9" s="7"/>
      <c r="G9" s="7">
        <v>848653672626</v>
      </c>
      <c r="H9" s="7"/>
      <c r="I9" s="7">
        <f t="shared" ref="I9:I11" si="0">E9-G9</f>
        <v>143879923191</v>
      </c>
      <c r="J9" s="7"/>
      <c r="K9" s="7">
        <v>169618937</v>
      </c>
      <c r="L9" s="7"/>
      <c r="M9" s="7">
        <v>992533595817</v>
      </c>
      <c r="N9" s="7"/>
      <c r="O9" s="7">
        <v>848653672626</v>
      </c>
      <c r="P9" s="7"/>
      <c r="Q9" s="7">
        <f>M9-O9</f>
        <v>143879923191</v>
      </c>
    </row>
    <row r="10" spans="1:17" x14ac:dyDescent="0.55000000000000004">
      <c r="A10" s="5" t="s">
        <v>16</v>
      </c>
      <c r="C10" s="7">
        <v>244068</v>
      </c>
      <c r="D10" s="7"/>
      <c r="E10" s="7">
        <v>6462654227</v>
      </c>
      <c r="F10" s="7"/>
      <c r="G10" s="7">
        <v>6489231605</v>
      </c>
      <c r="H10" s="7"/>
      <c r="I10" s="7">
        <f t="shared" si="0"/>
        <v>-26577378</v>
      </c>
      <c r="J10" s="7"/>
      <c r="K10" s="7">
        <v>244068</v>
      </c>
      <c r="L10" s="7"/>
      <c r="M10" s="7">
        <v>6462654227</v>
      </c>
      <c r="N10" s="7"/>
      <c r="O10" s="7">
        <v>6489231605</v>
      </c>
      <c r="P10" s="7"/>
      <c r="Q10" s="7">
        <f t="shared" ref="Q10:Q11" si="1">M10-O10</f>
        <v>-26577378</v>
      </c>
    </row>
    <row r="11" spans="1:17" x14ac:dyDescent="0.55000000000000004">
      <c r="A11" s="5" t="s">
        <v>27</v>
      </c>
      <c r="C11" s="7">
        <v>55002</v>
      </c>
      <c r="D11" s="7"/>
      <c r="E11" s="7">
        <v>50153542323</v>
      </c>
      <c r="F11" s="7"/>
      <c r="G11" s="7">
        <v>49491963241</v>
      </c>
      <c r="H11" s="7"/>
      <c r="I11" s="7">
        <f t="shared" si="0"/>
        <v>661579082</v>
      </c>
      <c r="J11" s="7"/>
      <c r="K11" s="7">
        <v>55002</v>
      </c>
      <c r="L11" s="7"/>
      <c r="M11" s="7">
        <v>50153542323</v>
      </c>
      <c r="N11" s="7"/>
      <c r="O11" s="7">
        <v>49491963241</v>
      </c>
      <c r="P11" s="7"/>
      <c r="Q11" s="7">
        <f t="shared" si="1"/>
        <v>661579082</v>
      </c>
    </row>
    <row r="12" spans="1:17" ht="24.75" thickBot="1" x14ac:dyDescent="0.6">
      <c r="C12" s="7"/>
      <c r="D12" s="7"/>
      <c r="E12" s="9">
        <f>SUM(E8:E11)</f>
        <v>3822247978681</v>
      </c>
      <c r="F12" s="7"/>
      <c r="G12" s="9">
        <f>SUM(G8:G11)</f>
        <v>3349357489070</v>
      </c>
      <c r="H12" s="7"/>
      <c r="I12" s="9">
        <f>SUM(I8:I11)</f>
        <v>472890489611</v>
      </c>
      <c r="J12" s="7"/>
      <c r="K12" s="7"/>
      <c r="L12" s="7"/>
      <c r="M12" s="9">
        <f>SUM(M8:M11)</f>
        <v>3822247978681</v>
      </c>
      <c r="N12" s="7"/>
      <c r="O12" s="9">
        <f>SUM(O8:O11)</f>
        <v>3349357489070</v>
      </c>
      <c r="P12" s="7"/>
      <c r="Q12" s="9">
        <f>SUM(Q8:Q11)</f>
        <v>472890489611</v>
      </c>
    </row>
    <row r="13" spans="1:17" ht="24.75" thickTop="1" x14ac:dyDescent="0.55000000000000004">
      <c r="I13" s="8"/>
      <c r="O13" s="8"/>
      <c r="P13" s="8"/>
      <c r="Q13" s="8"/>
    </row>
    <row r="14" spans="1:17" x14ac:dyDescent="0.55000000000000004">
      <c r="O14" s="3"/>
      <c r="Q14" s="3"/>
    </row>
    <row r="15" spans="1:17" x14ac:dyDescent="0.55000000000000004">
      <c r="I15" s="8"/>
      <c r="O15" s="8"/>
      <c r="P15" s="8"/>
      <c r="Q15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4"/>
  <sheetViews>
    <sheetView rightToLeft="1" workbookViewId="0">
      <selection activeCell="Q14" sqref="Q14"/>
    </sheetView>
  </sheetViews>
  <sheetFormatPr defaultRowHeight="24" x14ac:dyDescent="0.55000000000000004"/>
  <cols>
    <col min="1" max="1" width="32" style="5" bestFit="1" customWidth="1"/>
    <col min="2" max="2" width="1" style="5" customWidth="1"/>
    <col min="3" max="3" width="10.140625" style="5" bestFit="1" customWidth="1"/>
    <col min="4" max="4" width="1" style="5" customWidth="1"/>
    <col min="5" max="5" width="16.5703125" style="5" bestFit="1" customWidth="1"/>
    <col min="6" max="6" width="1" style="5" customWidth="1"/>
    <col min="7" max="7" width="16.5703125" style="5" bestFit="1" customWidth="1"/>
    <col min="8" max="8" width="1" style="5" customWidth="1"/>
    <col min="9" max="9" width="29.5703125" style="5" bestFit="1" customWidth="1"/>
    <col min="10" max="10" width="1" style="5" customWidth="1"/>
    <col min="11" max="11" width="10.140625" style="5" bestFit="1" customWidth="1"/>
    <col min="12" max="12" width="1" style="5" customWidth="1"/>
    <col min="13" max="13" width="16.5703125" style="5" bestFit="1" customWidth="1"/>
    <col min="14" max="14" width="1" style="5" customWidth="1"/>
    <col min="15" max="15" width="16.5703125" style="5" bestFit="1" customWidth="1"/>
    <col min="16" max="16" width="1" style="5" customWidth="1"/>
    <col min="17" max="17" width="29.5703125" style="5" bestFit="1" customWidth="1"/>
    <col min="18" max="18" width="1" style="5" customWidth="1"/>
    <col min="19" max="19" width="9.140625" style="5" customWidth="1"/>
    <col min="20" max="16384" width="9.140625" style="5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50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18" t="s">
        <v>3</v>
      </c>
      <c r="C6" s="19" t="s">
        <v>52</v>
      </c>
      <c r="D6" s="19" t="s">
        <v>52</v>
      </c>
      <c r="E6" s="19" t="s">
        <v>52</v>
      </c>
      <c r="F6" s="19" t="s">
        <v>52</v>
      </c>
      <c r="G6" s="19" t="s">
        <v>52</v>
      </c>
      <c r="H6" s="19" t="s">
        <v>52</v>
      </c>
      <c r="I6" s="19" t="s">
        <v>52</v>
      </c>
      <c r="K6" s="19" t="s">
        <v>53</v>
      </c>
      <c r="L6" s="19" t="s">
        <v>53</v>
      </c>
      <c r="M6" s="19" t="s">
        <v>53</v>
      </c>
      <c r="N6" s="19" t="s">
        <v>53</v>
      </c>
      <c r="O6" s="19" t="s">
        <v>53</v>
      </c>
      <c r="P6" s="19" t="s">
        <v>53</v>
      </c>
      <c r="Q6" s="19" t="s">
        <v>53</v>
      </c>
    </row>
    <row r="7" spans="1:17" ht="24.75" x14ac:dyDescent="0.55000000000000004">
      <c r="A7" s="19" t="s">
        <v>3</v>
      </c>
      <c r="C7" s="19" t="s">
        <v>7</v>
      </c>
      <c r="E7" s="19" t="s">
        <v>67</v>
      </c>
      <c r="G7" s="19" t="s">
        <v>68</v>
      </c>
      <c r="I7" s="19" t="s">
        <v>70</v>
      </c>
      <c r="K7" s="19" t="s">
        <v>7</v>
      </c>
      <c r="M7" s="19" t="s">
        <v>67</v>
      </c>
      <c r="O7" s="19" t="s">
        <v>68</v>
      </c>
      <c r="Q7" s="19" t="s">
        <v>70</v>
      </c>
    </row>
    <row r="8" spans="1:17" x14ac:dyDescent="0.55000000000000004">
      <c r="A8" s="5" t="s">
        <v>15</v>
      </c>
      <c r="C8" s="6">
        <v>2988560</v>
      </c>
      <c r="E8" s="6">
        <v>27266122741</v>
      </c>
      <c r="G8" s="6">
        <v>24908271752</v>
      </c>
      <c r="I8" s="6">
        <f>E8-G8</f>
        <v>2357850989</v>
      </c>
      <c r="K8" s="6">
        <v>2988560</v>
      </c>
      <c r="M8" s="6">
        <v>27266122741</v>
      </c>
      <c r="O8" s="6">
        <v>24908271752</v>
      </c>
      <c r="Q8" s="6">
        <f>M8-O8</f>
        <v>2357850989</v>
      </c>
    </row>
    <row r="9" spans="1:17" x14ac:dyDescent="0.55000000000000004">
      <c r="A9" s="5" t="s">
        <v>16</v>
      </c>
      <c r="C9" s="6">
        <v>1117135</v>
      </c>
      <c r="E9" s="6">
        <v>30102151682</v>
      </c>
      <c r="G9" s="6">
        <v>30032854720</v>
      </c>
      <c r="I9" s="6">
        <f>E9-G9</f>
        <v>69296962</v>
      </c>
      <c r="K9" s="6">
        <v>1117135</v>
      </c>
      <c r="M9" s="6">
        <v>30102151682</v>
      </c>
      <c r="O9" s="6">
        <v>30032854720</v>
      </c>
      <c r="Q9" s="6">
        <f>M9-O9</f>
        <v>69296962</v>
      </c>
    </row>
    <row r="10" spans="1:17" x14ac:dyDescent="0.55000000000000004">
      <c r="A10" s="5" t="s">
        <v>17</v>
      </c>
      <c r="C10" s="6">
        <v>1027069</v>
      </c>
      <c r="E10" s="6">
        <v>230709296327</v>
      </c>
      <c r="G10" s="6">
        <v>210327644054</v>
      </c>
      <c r="I10" s="6">
        <f>E10-G10</f>
        <v>20381652273</v>
      </c>
      <c r="K10" s="6">
        <v>1027069</v>
      </c>
      <c r="M10" s="6">
        <v>230709296327</v>
      </c>
      <c r="O10" s="6">
        <v>210327644054</v>
      </c>
      <c r="Q10" s="6">
        <f>M10-O10</f>
        <v>20381652273</v>
      </c>
    </row>
    <row r="11" spans="1:17" ht="24.75" thickBot="1" x14ac:dyDescent="0.6">
      <c r="E11" s="12">
        <f>SUM(E8:E10)</f>
        <v>288077570750</v>
      </c>
      <c r="G11" s="12">
        <f>SUM(G8:G10)</f>
        <v>265268770526</v>
      </c>
      <c r="I11" s="12">
        <f>SUM(I8:I10)</f>
        <v>22808800224</v>
      </c>
      <c r="M11" s="12">
        <f>SUM(M8:M10)</f>
        <v>288077570750</v>
      </c>
      <c r="O11" s="12">
        <f>SUM(O8:O10)</f>
        <v>265268770526</v>
      </c>
      <c r="Q11" s="12">
        <f>SUM(Q8:Q10)</f>
        <v>22808800224</v>
      </c>
    </row>
    <row r="12" spans="1:17" ht="24.75" thickTop="1" x14ac:dyDescent="0.55000000000000004">
      <c r="O12" s="6"/>
      <c r="Q12" s="6"/>
    </row>
    <row r="14" spans="1:17" x14ac:dyDescent="0.55000000000000004">
      <c r="I14" s="6"/>
      <c r="Q14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2021-07-28T11:46:08Z</dcterms:created>
  <dcterms:modified xsi:type="dcterms:W3CDTF">2021-08-01T08:50:14Z</dcterms:modified>
</cp:coreProperties>
</file>