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مرداد 1400\"/>
    </mc:Choice>
  </mc:AlternateContent>
  <xr:revisionPtr revIDLastSave="0" documentId="13_ncr:1_{1C2ACDCC-71C0-4CFE-A8DF-1AF7250B4E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externalReferences>
    <externalReference r:id="rId14"/>
  </externalReferences>
  <calcPr calcId="191029"/>
</workbook>
</file>

<file path=xl/calcChain.xml><?xml version="1.0" encoding="utf-8"?>
<calcChain xmlns="http://schemas.openxmlformats.org/spreadsheetml/2006/main">
  <c r="K9" i="13" l="1"/>
  <c r="K8" i="13"/>
  <c r="K10" i="13" s="1"/>
  <c r="Q8" i="12"/>
  <c r="O10" i="7"/>
  <c r="Q10" i="7"/>
  <c r="S10" i="7"/>
  <c r="G10" i="15"/>
  <c r="S11" i="6"/>
  <c r="AK15" i="3"/>
  <c r="Y13" i="1"/>
  <c r="I10" i="13"/>
  <c r="E10" i="13"/>
  <c r="G9" i="13" s="1"/>
  <c r="Q9" i="12"/>
  <c r="Q10" i="12"/>
  <c r="Q11" i="12"/>
  <c r="Q12" i="12"/>
  <c r="Q13" i="12"/>
  <c r="I9" i="12"/>
  <c r="I10" i="12"/>
  <c r="I11" i="12"/>
  <c r="I12" i="12"/>
  <c r="I13" i="12"/>
  <c r="I8" i="12"/>
  <c r="C14" i="12"/>
  <c r="E14" i="12"/>
  <c r="G14" i="12"/>
  <c r="K14" i="12"/>
  <c r="M14" i="12"/>
  <c r="O14" i="12"/>
  <c r="S9" i="11"/>
  <c r="S10" i="11"/>
  <c r="S11" i="11"/>
  <c r="S8" i="11"/>
  <c r="I9" i="11"/>
  <c r="I10" i="11"/>
  <c r="I11" i="11"/>
  <c r="I8" i="11"/>
  <c r="Q12" i="11"/>
  <c r="O12" i="11"/>
  <c r="M12" i="11"/>
  <c r="G12" i="11"/>
  <c r="E12" i="11"/>
  <c r="C12" i="11"/>
  <c r="F16" i="10"/>
  <c r="Q12" i="10"/>
  <c r="O12" i="10"/>
  <c r="M12" i="10"/>
  <c r="I12" i="10"/>
  <c r="G12" i="10"/>
  <c r="E12" i="10"/>
  <c r="Q9" i="9"/>
  <c r="Q10" i="9"/>
  <c r="Q11" i="9"/>
  <c r="Q12" i="9"/>
  <c r="Q13" i="9"/>
  <c r="Q14" i="9"/>
  <c r="Q15" i="9"/>
  <c r="Q16" i="9"/>
  <c r="Q8" i="9"/>
  <c r="I9" i="9"/>
  <c r="I10" i="9"/>
  <c r="I11" i="9"/>
  <c r="I12" i="9"/>
  <c r="I13" i="9"/>
  <c r="I14" i="9"/>
  <c r="I15" i="9"/>
  <c r="I16" i="9"/>
  <c r="I8" i="9"/>
  <c r="E17" i="9"/>
  <c r="G17" i="9"/>
  <c r="M17" i="9"/>
  <c r="O17" i="9"/>
  <c r="I9" i="8"/>
  <c r="K9" i="8"/>
  <c r="M9" i="8"/>
  <c r="O9" i="8"/>
  <c r="S9" i="8"/>
  <c r="Q9" i="8"/>
  <c r="M10" i="7"/>
  <c r="K10" i="7"/>
  <c r="I10" i="7"/>
  <c r="K11" i="6"/>
  <c r="M11" i="6"/>
  <c r="O11" i="6"/>
  <c r="Q11" i="6"/>
  <c r="S12" i="11" l="1"/>
  <c r="C9" i="15"/>
  <c r="G8" i="13"/>
  <c r="G10" i="13" s="1"/>
  <c r="Q14" i="12"/>
  <c r="I14" i="12"/>
  <c r="C8" i="15" s="1"/>
  <c r="I12" i="11"/>
  <c r="Q17" i="9"/>
  <c r="I17" i="9"/>
  <c r="K9" i="11" l="1"/>
  <c r="K10" i="11"/>
  <c r="C7" i="15"/>
  <c r="U9" i="11"/>
  <c r="U10" i="11"/>
  <c r="U11" i="11"/>
  <c r="U8" i="11"/>
  <c r="K8" i="11"/>
  <c r="K11" i="11"/>
  <c r="Q15" i="3"/>
  <c r="S15" i="3"/>
  <c r="W15" i="3"/>
  <c r="AA15" i="3"/>
  <c r="AG15" i="3"/>
  <c r="AI15" i="3"/>
  <c r="E13" i="1"/>
  <c r="G13" i="1"/>
  <c r="K13" i="1"/>
  <c r="O13" i="1"/>
  <c r="U13" i="1"/>
  <c r="W13" i="1"/>
  <c r="U12" i="11" l="1"/>
  <c r="C10" i="15"/>
  <c r="K12" i="11"/>
  <c r="E9" i="15" l="1"/>
  <c r="E8" i="15"/>
  <c r="E7" i="15"/>
  <c r="E10" i="15" s="1"/>
</calcChain>
</file>

<file path=xl/sharedStrings.xml><?xml version="1.0" encoding="utf-8"?>
<sst xmlns="http://schemas.openxmlformats.org/spreadsheetml/2006/main" count="450" uniqueCount="105">
  <si>
    <t>صندوق سرمایه‌گذاری اختصاصی بازارگردانی مفید</t>
  </si>
  <si>
    <t>صورت وضعیت پورتفوی</t>
  </si>
  <si>
    <t>برای ماه منتهی به 1400/05/31</t>
  </si>
  <si>
    <t>نام شرکت</t>
  </si>
  <si>
    <t>1400/04/31</t>
  </si>
  <si>
    <t>تغییرات طی دوره</t>
  </si>
  <si>
    <t>1400/05/31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</si>
  <si>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</si>
  <si>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</si>
  <si>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</si>
  <si>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</si>
  <si>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</si>
  <si>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</si>
  <si>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</si>
  <si>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</si>
  <si>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</si>
  <si>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صندوق س. پشتوانه طلای مفید</t>
  </si>
  <si>
    <t>صندوق س.توسعه اندوخته آینده-س</t>
  </si>
  <si>
    <t>سکه تمام بهارتحویلی 1روزه رفاه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</si>
  <si>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</si>
  <si>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</si>
  <si>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</si>
  <si>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</si>
  <si>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</si>
  <si>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</si>
  <si>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</si>
  <si>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</si>
  <si>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</si>
  <si>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اسنادخزانه-م11بودجه98-001013</t>
  </si>
  <si>
    <t>بله</t>
  </si>
  <si>
    <t>1398/07/09</t>
  </si>
  <si>
    <t>1400/10/13</t>
  </si>
  <si>
    <t>اسنادخزانه-م3بودجه99-011110</t>
  </si>
  <si>
    <t>1399/06/22</t>
  </si>
  <si>
    <t>1401/11/10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</si>
  <si>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</si>
  <si>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</si>
  <si>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</si>
  <si>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</si>
  <si>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</si>
  <si>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</si>
  <si>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اسنادخزانه-م18بودجه98-010614</t>
  </si>
  <si>
    <t>1398/11/12</t>
  </si>
  <si>
    <t>1401/06/14</t>
  </si>
  <si>
    <t>اسنادخزانه-م12بودجه98-001111</t>
  </si>
  <si>
    <t>1398/09/13</t>
  </si>
  <si>
    <t>1400/11/11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</si>
  <si>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</si>
  <si>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</si>
  <si>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</si>
  <si>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</si>
  <si>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</si>
  <si>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</si>
  <si>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</si>
  <si>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</si>
  <si>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</si>
  <si>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</si>
  <si>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</si>
  <si>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</si>
  <si>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</si>
  <si>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</si>
  <si>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</si>
  <si>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</si>
  <si>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</si>
  <si>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</si>
  <si>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</si>
  <si>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</si>
  <si>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</si>
  <si>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</si>
  <si>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</si>
  <si>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</si>
  <si>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</si>
  <si>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</si>
  <si>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</si>
  <si>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</si>
  <si>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</si>
  <si>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</si>
  <si>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</si>
  <si>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</si>
  <si>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</si>
  <si>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</si>
  <si>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</si>
  <si>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1400/04/24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</si>
  <si>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</si>
  <si>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</si>
  <si>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</si>
  <si>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</si>
  <si>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</si>
  <si>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</si>
  <si>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</si>
  <si>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</si>
  <si>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</si>
  <si>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</si>
  <si>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</si>
  <si>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</si>
  <si>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</si>
  <si>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</si>
  <si>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</si>
  <si>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</si>
  <si>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</si>
  <si>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</si>
  <si>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</si>
  <si>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1400/05/01</t>
  </si>
  <si>
    <t xml:space="preserve">از ابتدای سال مالی تا </t>
  </si>
  <si>
    <t>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</si>
</sst>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164" fontId="2" fillId="0" borderId="0" xfId="1" applyNumberFormat="1" applyFont="1"/>
    <xf numFmtId="0" fontId="2" fillId="0" borderId="0" xfId="0" applyFont="1" applyBorder="1"/>
    <xf numFmtId="9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10" fontId="2" fillId="0" borderId="0" xfId="2" applyNumberFormat="1" applyFont="1" applyFill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2" fillId="0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19050</xdr:rowOff>
        </xdr:from>
        <xdr:to>
          <xdr:col>10</xdr:col>
          <xdr:colOff>266700</xdr:colOff>
          <xdr:row>32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D3624E3-5E8A-4CCF-8D74-790A7E2F5D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C:\Users\a.ghayouri\Desktop\&#1605;&#1585;&#1583;&#1575;&#1583;%201400\&#1605;&#1607;&#1585;&#1607;&#1575;&#1740;%20&#1589;&#1606;&#1583;&#1608;&#1602;%20+%20&#1578;&#1575;&#1740;&#1740;&#1583;&#1740;&#1607;%20&#1578;&#1575;&#1585;&#1606;&#1605;&#1575;\&#1576;&#1575;&#1586;&#1575;&#1585;&#1711;&#1585;&#1583;&#1575;&#1606;&#1740;%20&#1605;&#1601;&#1740;&#1583;.doc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12">
    <oleItems>
      <oleItem name="'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A4085-C057-44EF-806D-02D68A6DA58C}">
  <dimension ref="A1"/>
  <sheetViews>
    <sheetView rightToLeft="1" tabSelected="1" view="pageBreakPreview" zoomScale="60" zoomScaleNormal="100" workbookViewId="0">
      <selection activeCell="B34" sqref="B34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link="[1]!''''" oleUpdate="OLEUPDATE_ALWAYS" shapeId="1025">
          <objectPr defaultSize="0" dde="1" r:id="rId4">
            <anchor moveWithCells="1">
              <from>
                <xdr:col>0</xdr:col>
                <xdr:colOff>38100</xdr:colOff>
                <xdr:row>0</xdr:row>
                <xdr:rowOff>19050</xdr:rowOff>
              </from>
              <to>
                <xdr:col>10</xdr:col>
                <xdr:colOff>266700</xdr:colOff>
                <xdr:row>32</xdr:row>
                <xdr:rowOff>85725</xdr:rowOff>
              </to>
            </anchor>
          </objectPr>
        </oleObject>
      </mc:Choice>
      <mc:Fallback>
        <oleObject progId="Word.Document.12" link="[1]!''''" oleUpdate="OLEUPDATE_ALWAYS" shapeId="102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"/>
  <sheetViews>
    <sheetView rightToLeft="1" workbookViewId="0">
      <selection activeCell="O15" sqref="O15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8.5703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24.75" x14ac:dyDescent="0.55000000000000004">
      <c r="A3" s="19" t="s">
        <v>66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1" ht="24.75" x14ac:dyDescent="0.55000000000000004">
      <c r="A6" s="20" t="s">
        <v>3</v>
      </c>
      <c r="C6" s="21" t="s">
        <v>68</v>
      </c>
      <c r="D6" s="21" t="s">
        <v>68</v>
      </c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M6" s="21" t="s">
        <v>69</v>
      </c>
      <c r="N6" s="21" t="s">
        <v>69</v>
      </c>
      <c r="O6" s="21" t="s">
        <v>69</v>
      </c>
      <c r="P6" s="21" t="s">
        <v>69</v>
      </c>
      <c r="Q6" s="21" t="s">
        <v>69</v>
      </c>
      <c r="R6" s="21" t="s">
        <v>69</v>
      </c>
      <c r="S6" s="21" t="s">
        <v>69</v>
      </c>
      <c r="T6" s="21" t="s">
        <v>69</v>
      </c>
      <c r="U6" s="21" t="s">
        <v>69</v>
      </c>
    </row>
    <row r="7" spans="1:21" ht="24.75" x14ac:dyDescent="0.55000000000000004">
      <c r="A7" s="21" t="s">
        <v>3</v>
      </c>
      <c r="C7" s="21" t="s">
        <v>87</v>
      </c>
      <c r="E7" s="21" t="s">
        <v>88</v>
      </c>
      <c r="G7" s="21" t="s">
        <v>89</v>
      </c>
      <c r="I7" s="21" t="s">
        <v>53</v>
      </c>
      <c r="K7" s="21" t="s">
        <v>90</v>
      </c>
      <c r="M7" s="21" t="s">
        <v>87</v>
      </c>
      <c r="O7" s="21" t="s">
        <v>88</v>
      </c>
      <c r="Q7" s="21" t="s">
        <v>89</v>
      </c>
      <c r="S7" s="21" t="s">
        <v>53</v>
      </c>
      <c r="U7" s="21" t="s">
        <v>90</v>
      </c>
    </row>
    <row r="8" spans="1:21" x14ac:dyDescent="0.55000000000000004">
      <c r="A8" s="1" t="s">
        <v>18</v>
      </c>
      <c r="C8" s="8">
        <v>0</v>
      </c>
      <c r="D8" s="8"/>
      <c r="E8" s="8">
        <v>0</v>
      </c>
      <c r="F8" s="8"/>
      <c r="G8" s="8">
        <v>-121482090</v>
      </c>
      <c r="H8" s="8"/>
      <c r="I8" s="8">
        <f>C8+E8+G8</f>
        <v>-121482090</v>
      </c>
      <c r="J8" s="8"/>
      <c r="K8" s="15">
        <f>I8/$I$12</f>
        <v>-2.0789345382629044E-4</v>
      </c>
      <c r="L8" s="8"/>
      <c r="M8" s="8">
        <v>0</v>
      </c>
      <c r="N8" s="8"/>
      <c r="O8" s="8">
        <v>0</v>
      </c>
      <c r="P8" s="8"/>
      <c r="Q8" s="8">
        <v>-121482090</v>
      </c>
      <c r="R8" s="8"/>
      <c r="S8" s="8">
        <f>M8+O8+Q8</f>
        <v>-121482090</v>
      </c>
      <c r="T8" s="4"/>
      <c r="U8" s="15">
        <f>S8/$S$12</f>
        <v>-1.1046439145601744E-4</v>
      </c>
    </row>
    <row r="9" spans="1:21" x14ac:dyDescent="0.55000000000000004">
      <c r="A9" s="1" t="s">
        <v>16</v>
      </c>
      <c r="C9" s="8">
        <v>0</v>
      </c>
      <c r="D9" s="8"/>
      <c r="E9" s="8">
        <v>237497027</v>
      </c>
      <c r="F9" s="8"/>
      <c r="G9" s="8">
        <v>3487383109</v>
      </c>
      <c r="H9" s="8"/>
      <c r="I9" s="8">
        <f t="shared" ref="I9:I11" si="0">C9+E9+G9</f>
        <v>3724880136</v>
      </c>
      <c r="J9" s="8"/>
      <c r="K9" s="15">
        <f t="shared" ref="K9:K11" si="1">I9/$I$12</f>
        <v>6.3744227364048688E-3</v>
      </c>
      <c r="L9" s="8"/>
      <c r="M9" s="8">
        <v>0</v>
      </c>
      <c r="N9" s="8"/>
      <c r="O9" s="8">
        <v>210919649</v>
      </c>
      <c r="P9" s="8"/>
      <c r="Q9" s="8">
        <v>3556680071</v>
      </c>
      <c r="R9" s="8"/>
      <c r="S9" s="8">
        <f t="shared" ref="S9:S11" si="2">M9+O9+Q9</f>
        <v>3767599720</v>
      </c>
      <c r="T9" s="4"/>
      <c r="U9" s="15">
        <f t="shared" ref="U9:U11" si="3">S9/$S$12</f>
        <v>3.4259009728895978E-3</v>
      </c>
    </row>
    <row r="10" spans="1:21" x14ac:dyDescent="0.55000000000000004">
      <c r="A10" s="1" t="s">
        <v>17</v>
      </c>
      <c r="C10" s="8">
        <v>0</v>
      </c>
      <c r="D10" s="8"/>
      <c r="E10" s="8">
        <v>350626355598</v>
      </c>
      <c r="F10" s="8"/>
      <c r="G10" s="8">
        <v>128570729571</v>
      </c>
      <c r="H10" s="8"/>
      <c r="I10" s="8">
        <f t="shared" si="0"/>
        <v>479197085169</v>
      </c>
      <c r="J10" s="8"/>
      <c r="K10" s="15">
        <f t="shared" si="1"/>
        <v>0.82005452078799823</v>
      </c>
      <c r="L10" s="8"/>
      <c r="M10" s="8">
        <v>0</v>
      </c>
      <c r="N10" s="8"/>
      <c r="O10" s="8">
        <v>679001920316</v>
      </c>
      <c r="P10" s="8"/>
      <c r="Q10" s="8">
        <v>148952381844</v>
      </c>
      <c r="R10" s="8"/>
      <c r="S10" s="8">
        <f t="shared" si="2"/>
        <v>827954302160</v>
      </c>
      <c r="T10" s="4"/>
      <c r="U10" s="15">
        <f t="shared" si="3"/>
        <v>0.7528638019110141</v>
      </c>
    </row>
    <row r="11" spans="1:21" x14ac:dyDescent="0.55000000000000004">
      <c r="A11" s="1" t="s">
        <v>15</v>
      </c>
      <c r="C11" s="8">
        <v>0</v>
      </c>
      <c r="D11" s="8"/>
      <c r="E11" s="8">
        <v>99440422596</v>
      </c>
      <c r="F11" s="8"/>
      <c r="G11" s="8">
        <v>2106930853</v>
      </c>
      <c r="H11" s="8"/>
      <c r="I11" s="8">
        <f t="shared" si="0"/>
        <v>101547353449</v>
      </c>
      <c r="J11" s="8"/>
      <c r="K11" s="15">
        <f t="shared" si="1"/>
        <v>0.17377894992942317</v>
      </c>
      <c r="L11" s="8"/>
      <c r="M11" s="8">
        <v>20354272800</v>
      </c>
      <c r="N11" s="8"/>
      <c r="O11" s="8">
        <v>243320345783</v>
      </c>
      <c r="P11" s="8"/>
      <c r="Q11" s="8">
        <v>4464781842</v>
      </c>
      <c r="R11" s="8"/>
      <c r="S11" s="8">
        <f t="shared" si="2"/>
        <v>268139400425</v>
      </c>
      <c r="T11" s="4"/>
      <c r="U11" s="15">
        <f t="shared" si="3"/>
        <v>0.24382076150755233</v>
      </c>
    </row>
    <row r="12" spans="1:21" ht="24.75" thickBot="1" x14ac:dyDescent="0.6">
      <c r="C12" s="7">
        <f>SUM(C8:C11)</f>
        <v>0</v>
      </c>
      <c r="D12" s="4"/>
      <c r="E12" s="7">
        <f>SUM(E8:E11)</f>
        <v>450304275221</v>
      </c>
      <c r="F12" s="4"/>
      <c r="G12" s="7">
        <f>SUM(G8:G11)</f>
        <v>134043561443</v>
      </c>
      <c r="H12" s="4"/>
      <c r="I12" s="7">
        <f>SUM(I8:I11)</f>
        <v>584347836664</v>
      </c>
      <c r="J12" s="4"/>
      <c r="K12" s="16">
        <f>SUM(K8:K11)</f>
        <v>1</v>
      </c>
      <c r="L12" s="4"/>
      <c r="M12" s="7">
        <f>SUM(M8:M11)</f>
        <v>20354272800</v>
      </c>
      <c r="N12" s="4"/>
      <c r="O12" s="7">
        <f>SUM(O8:O11)</f>
        <v>922533185748</v>
      </c>
      <c r="P12" s="4"/>
      <c r="Q12" s="7">
        <f>SUM(Q8:Q11)</f>
        <v>156852361667</v>
      </c>
      <c r="R12" s="4"/>
      <c r="S12" s="7">
        <f>SUM(S8:S11)</f>
        <v>1099739820215</v>
      </c>
      <c r="T12" s="4"/>
      <c r="U12" s="18">
        <f>SUM(U8:U11)</f>
        <v>1</v>
      </c>
    </row>
    <row r="13" spans="1:21" ht="24.75" thickTop="1" x14ac:dyDescent="0.55000000000000004">
      <c r="E13" s="3"/>
      <c r="G13" s="3"/>
      <c r="M13" s="3"/>
      <c r="O13" s="3"/>
      <c r="Q13" s="3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workbookViewId="0">
      <selection activeCell="G16" sqref="G16"/>
    </sheetView>
  </sheetViews>
  <sheetFormatPr defaultRowHeight="24" x14ac:dyDescent="0.55000000000000004"/>
  <cols>
    <col min="1" max="1" width="30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 x14ac:dyDescent="0.55000000000000004">
      <c r="A3" s="19" t="s">
        <v>66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 x14ac:dyDescent="0.55000000000000004">
      <c r="A6" s="20" t="s">
        <v>70</v>
      </c>
      <c r="C6" s="21" t="s">
        <v>68</v>
      </c>
      <c r="D6" s="21" t="s">
        <v>68</v>
      </c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K6" s="21" t="s">
        <v>69</v>
      </c>
      <c r="L6" s="21" t="s">
        <v>69</v>
      </c>
      <c r="M6" s="21" t="s">
        <v>69</v>
      </c>
      <c r="N6" s="21" t="s">
        <v>69</v>
      </c>
      <c r="O6" s="21" t="s">
        <v>69</v>
      </c>
      <c r="P6" s="21" t="s">
        <v>69</v>
      </c>
      <c r="Q6" s="21" t="s">
        <v>69</v>
      </c>
    </row>
    <row r="7" spans="1:17" ht="24.75" x14ac:dyDescent="0.55000000000000004">
      <c r="A7" s="21" t="s">
        <v>70</v>
      </c>
      <c r="C7" s="21" t="s">
        <v>91</v>
      </c>
      <c r="E7" s="21" t="s">
        <v>88</v>
      </c>
      <c r="G7" s="21" t="s">
        <v>89</v>
      </c>
      <c r="I7" s="21" t="s">
        <v>92</v>
      </c>
      <c r="K7" s="21" t="s">
        <v>91</v>
      </c>
      <c r="M7" s="21" t="s">
        <v>88</v>
      </c>
      <c r="O7" s="21" t="s">
        <v>89</v>
      </c>
      <c r="Q7" s="21" t="s">
        <v>92</v>
      </c>
    </row>
    <row r="8" spans="1:17" x14ac:dyDescent="0.55000000000000004">
      <c r="A8" s="1" t="s">
        <v>35</v>
      </c>
      <c r="C8" s="5">
        <v>0</v>
      </c>
      <c r="D8" s="4"/>
      <c r="E8" s="5">
        <v>7078372</v>
      </c>
      <c r="F8" s="4"/>
      <c r="G8" s="5">
        <v>0</v>
      </c>
      <c r="H8" s="4"/>
      <c r="I8" s="5">
        <f>C8+E8+G8</f>
        <v>7078372</v>
      </c>
      <c r="J8" s="4"/>
      <c r="K8" s="5">
        <v>0</v>
      </c>
      <c r="L8" s="4"/>
      <c r="M8" s="5">
        <v>7078372</v>
      </c>
      <c r="N8" s="4"/>
      <c r="O8" s="5">
        <v>0</v>
      </c>
      <c r="P8" s="4"/>
      <c r="Q8" s="5">
        <f>K8+M8+O8</f>
        <v>7078372</v>
      </c>
    </row>
    <row r="9" spans="1:17" x14ac:dyDescent="0.55000000000000004">
      <c r="A9" s="1" t="s">
        <v>41</v>
      </c>
      <c r="C9" s="5">
        <v>0</v>
      </c>
      <c r="D9" s="4"/>
      <c r="E9" s="5">
        <v>25412148</v>
      </c>
      <c r="F9" s="4"/>
      <c r="G9" s="5">
        <v>0</v>
      </c>
      <c r="H9" s="4"/>
      <c r="I9" s="5">
        <f t="shared" ref="I9:I13" si="0">C9+E9+G9</f>
        <v>25412148</v>
      </c>
      <c r="J9" s="4"/>
      <c r="K9" s="5">
        <v>0</v>
      </c>
      <c r="L9" s="4"/>
      <c r="M9" s="5">
        <v>25412148</v>
      </c>
      <c r="N9" s="4"/>
      <c r="O9" s="5">
        <v>0</v>
      </c>
      <c r="P9" s="4"/>
      <c r="Q9" s="5">
        <f t="shared" ref="Q9:Q13" si="1">K9+M9+O9</f>
        <v>25412148</v>
      </c>
    </row>
    <row r="10" spans="1:17" x14ac:dyDescent="0.55000000000000004">
      <c r="A10" s="1" t="s">
        <v>32</v>
      </c>
      <c r="C10" s="5">
        <v>0</v>
      </c>
      <c r="D10" s="4"/>
      <c r="E10" s="5">
        <v>17032322</v>
      </c>
      <c r="F10" s="4"/>
      <c r="G10" s="5">
        <v>0</v>
      </c>
      <c r="H10" s="4"/>
      <c r="I10" s="5">
        <f t="shared" si="0"/>
        <v>17032322</v>
      </c>
      <c r="J10" s="4"/>
      <c r="K10" s="5">
        <v>0</v>
      </c>
      <c r="L10" s="4"/>
      <c r="M10" s="5">
        <v>17032322</v>
      </c>
      <c r="N10" s="4"/>
      <c r="O10" s="5">
        <v>0</v>
      </c>
      <c r="P10" s="4"/>
      <c r="Q10" s="5">
        <f t="shared" si="1"/>
        <v>17032322</v>
      </c>
    </row>
    <row r="11" spans="1:17" x14ac:dyDescent="0.55000000000000004">
      <c r="A11" s="1" t="s">
        <v>28</v>
      </c>
      <c r="C11" s="5">
        <v>0</v>
      </c>
      <c r="D11" s="4"/>
      <c r="E11" s="5">
        <v>1136506795</v>
      </c>
      <c r="F11" s="4"/>
      <c r="G11" s="5">
        <v>0</v>
      </c>
      <c r="H11" s="4"/>
      <c r="I11" s="5">
        <f t="shared" si="0"/>
        <v>1136506795</v>
      </c>
      <c r="J11" s="4"/>
      <c r="K11" s="5">
        <v>0</v>
      </c>
      <c r="L11" s="4"/>
      <c r="M11" s="5">
        <v>1798085876</v>
      </c>
      <c r="N11" s="4"/>
      <c r="O11" s="5">
        <v>0</v>
      </c>
      <c r="P11" s="4"/>
      <c r="Q11" s="5">
        <f t="shared" si="1"/>
        <v>1798085876</v>
      </c>
    </row>
    <row r="12" spans="1:17" x14ac:dyDescent="0.55000000000000004">
      <c r="A12" s="1" t="s">
        <v>44</v>
      </c>
      <c r="C12" s="5">
        <v>0</v>
      </c>
      <c r="D12" s="4"/>
      <c r="E12" s="5">
        <v>17965329</v>
      </c>
      <c r="F12" s="4"/>
      <c r="G12" s="5">
        <v>0</v>
      </c>
      <c r="H12" s="4"/>
      <c r="I12" s="5">
        <f t="shared" si="0"/>
        <v>17965329</v>
      </c>
      <c r="J12" s="4"/>
      <c r="K12" s="5">
        <v>0</v>
      </c>
      <c r="L12" s="4"/>
      <c r="M12" s="5">
        <v>17965329</v>
      </c>
      <c r="N12" s="4"/>
      <c r="O12" s="5">
        <v>0</v>
      </c>
      <c r="P12" s="4"/>
      <c r="Q12" s="5">
        <f t="shared" si="1"/>
        <v>17965329</v>
      </c>
    </row>
    <row r="13" spans="1:17" x14ac:dyDescent="0.55000000000000004">
      <c r="A13" s="1" t="s">
        <v>38</v>
      </c>
      <c r="C13" s="5">
        <v>0</v>
      </c>
      <c r="D13" s="4"/>
      <c r="E13" s="5">
        <v>11503815</v>
      </c>
      <c r="F13" s="4"/>
      <c r="G13" s="5">
        <v>0</v>
      </c>
      <c r="H13" s="4"/>
      <c r="I13" s="5">
        <f t="shared" si="0"/>
        <v>11503815</v>
      </c>
      <c r="J13" s="4"/>
      <c r="K13" s="5">
        <v>0</v>
      </c>
      <c r="L13" s="4"/>
      <c r="M13" s="5">
        <v>11503815</v>
      </c>
      <c r="N13" s="4"/>
      <c r="O13" s="5">
        <v>0</v>
      </c>
      <c r="P13" s="4"/>
      <c r="Q13" s="5">
        <f t="shared" si="1"/>
        <v>11503815</v>
      </c>
    </row>
    <row r="14" spans="1:17" ht="24.75" thickBot="1" x14ac:dyDescent="0.6">
      <c r="C14" s="7">
        <f>SUM(C8:C13)</f>
        <v>0</v>
      </c>
      <c r="D14" s="4"/>
      <c r="E14" s="7">
        <f>SUM(E8:E13)</f>
        <v>1215498781</v>
      </c>
      <c r="F14" s="4"/>
      <c r="G14" s="7">
        <f>SUM(G8:G13)</f>
        <v>0</v>
      </c>
      <c r="H14" s="4"/>
      <c r="I14" s="7">
        <f>SUM(I8:I13)</f>
        <v>1215498781</v>
      </c>
      <c r="J14" s="4"/>
      <c r="K14" s="7">
        <f>SUM(K8:K13)</f>
        <v>0</v>
      </c>
      <c r="L14" s="4"/>
      <c r="M14" s="7">
        <f>SUM(M8:M13)</f>
        <v>1877077862</v>
      </c>
      <c r="N14" s="4"/>
      <c r="O14" s="7">
        <f>SUM(O8:O13)</f>
        <v>0</v>
      </c>
      <c r="P14" s="4"/>
      <c r="Q14" s="7">
        <f>SUM(Q8:Q13)</f>
        <v>1877077862</v>
      </c>
    </row>
    <row r="15" spans="1:17" ht="24.75" thickTop="1" x14ac:dyDescent="0.55000000000000004">
      <c r="E15" s="3"/>
      <c r="M15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I19" sqref="I19"/>
    </sheetView>
  </sheetViews>
  <sheetFormatPr defaultRowHeight="24" x14ac:dyDescent="0.55000000000000004"/>
  <cols>
    <col min="1" max="1" width="25.5703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4.75" x14ac:dyDescent="0.55000000000000004">
      <c r="A3" s="19" t="s">
        <v>66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1" ht="24.75" x14ac:dyDescent="0.55000000000000004">
      <c r="A6" s="21" t="s">
        <v>93</v>
      </c>
      <c r="B6" s="21" t="s">
        <v>93</v>
      </c>
      <c r="C6" s="21" t="s">
        <v>93</v>
      </c>
      <c r="E6" s="21" t="s">
        <v>68</v>
      </c>
      <c r="F6" s="21" t="s">
        <v>68</v>
      </c>
      <c r="G6" s="21" t="s">
        <v>68</v>
      </c>
      <c r="I6" s="21" t="s">
        <v>69</v>
      </c>
      <c r="J6" s="21" t="s">
        <v>69</v>
      </c>
      <c r="K6" s="21" t="s">
        <v>69</v>
      </c>
    </row>
    <row r="7" spans="1:11" ht="24.75" x14ac:dyDescent="0.55000000000000004">
      <c r="A7" s="21" t="s">
        <v>94</v>
      </c>
      <c r="C7" s="21" t="s">
        <v>50</v>
      </c>
      <c r="E7" s="21" t="s">
        <v>95</v>
      </c>
      <c r="G7" s="21" t="s">
        <v>96</v>
      </c>
      <c r="I7" s="21" t="s">
        <v>95</v>
      </c>
      <c r="K7" s="21" t="s">
        <v>96</v>
      </c>
    </row>
    <row r="8" spans="1:11" x14ac:dyDescent="0.55000000000000004">
      <c r="A8" s="1" t="s">
        <v>56</v>
      </c>
      <c r="C8" s="4" t="s">
        <v>57</v>
      </c>
      <c r="E8" s="5">
        <v>1091575199</v>
      </c>
      <c r="F8" s="4"/>
      <c r="G8" s="17">
        <f>E8/$E$10</f>
        <v>1</v>
      </c>
      <c r="H8" s="4"/>
      <c r="I8" s="5">
        <v>1711145378</v>
      </c>
      <c r="K8" s="17">
        <f>I8/$I$10</f>
        <v>0.95472496152218977</v>
      </c>
    </row>
    <row r="9" spans="1:11" x14ac:dyDescent="0.55000000000000004">
      <c r="A9" s="1" t="s">
        <v>60</v>
      </c>
      <c r="C9" s="4" t="s">
        <v>61</v>
      </c>
      <c r="E9" s="5">
        <v>0</v>
      </c>
      <c r="F9" s="4"/>
      <c r="G9" s="17">
        <f>E9/$E$10</f>
        <v>0</v>
      </c>
      <c r="H9" s="4"/>
      <c r="I9" s="5">
        <v>81146064</v>
      </c>
      <c r="K9" s="17">
        <f>I9/$I$10</f>
        <v>4.5275038477810239E-2</v>
      </c>
    </row>
    <row r="10" spans="1:11" ht="24.75" thickBot="1" x14ac:dyDescent="0.6">
      <c r="E10" s="7">
        <f>SUM(E8:E9)</f>
        <v>1091575199</v>
      </c>
      <c r="F10" s="4"/>
      <c r="G10" s="16">
        <f>SUM(G8:G9)</f>
        <v>1</v>
      </c>
      <c r="H10" s="4"/>
      <c r="I10" s="7">
        <f>SUM(I8:I9)</f>
        <v>1792291442</v>
      </c>
      <c r="K10" s="18">
        <f>SUM(K8:K9)</f>
        <v>1</v>
      </c>
    </row>
    <row r="11" spans="1:11" ht="24.75" thickTop="1" x14ac:dyDescent="0.55000000000000004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topLeftCell="A2" workbookViewId="0">
      <selection activeCell="M20" sqref="M20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24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9" t="s">
        <v>0</v>
      </c>
      <c r="B2" s="19"/>
      <c r="C2" s="19"/>
      <c r="D2" s="19"/>
      <c r="E2" s="19"/>
    </row>
    <row r="3" spans="1:5" ht="24.75" x14ac:dyDescent="0.55000000000000004">
      <c r="A3" s="19" t="s">
        <v>66</v>
      </c>
      <c r="B3" s="19"/>
      <c r="C3" s="19"/>
      <c r="D3" s="19"/>
      <c r="E3" s="19"/>
    </row>
    <row r="4" spans="1:5" ht="24.75" x14ac:dyDescent="0.55000000000000004">
      <c r="A4" s="19" t="s">
        <v>2</v>
      </c>
      <c r="B4" s="19"/>
      <c r="C4" s="19"/>
      <c r="D4" s="19"/>
      <c r="E4" s="19"/>
    </row>
    <row r="5" spans="1:5" ht="24.75" x14ac:dyDescent="0.6">
      <c r="C5" s="2"/>
      <c r="D5" s="2"/>
      <c r="E5" s="2" t="s">
        <v>103</v>
      </c>
    </row>
    <row r="6" spans="1:5" ht="24.75" x14ac:dyDescent="0.6">
      <c r="A6" s="20" t="s">
        <v>97</v>
      </c>
      <c r="C6" s="21" t="s">
        <v>68</v>
      </c>
      <c r="D6" s="2"/>
      <c r="E6" s="21" t="s">
        <v>104</v>
      </c>
    </row>
    <row r="7" spans="1:5" ht="24.75" x14ac:dyDescent="0.55000000000000004">
      <c r="A7" s="21" t="s">
        <v>97</v>
      </c>
      <c r="C7" s="21" t="s">
        <v>53</v>
      </c>
      <c r="E7" s="21" t="s">
        <v>53</v>
      </c>
    </row>
    <row r="8" spans="1:5" x14ac:dyDescent="0.55000000000000004">
      <c r="A8" s="1" t="s">
        <v>98</v>
      </c>
      <c r="C8" s="5">
        <v>0</v>
      </c>
      <c r="D8" s="4"/>
      <c r="E8" s="5">
        <v>3697233151</v>
      </c>
    </row>
    <row r="9" spans="1:5" ht="25.5" thickBot="1" x14ac:dyDescent="0.65">
      <c r="A9" s="2" t="s">
        <v>75</v>
      </c>
      <c r="C9" s="7">
        <v>0</v>
      </c>
      <c r="D9" s="4"/>
      <c r="E9" s="7">
        <v>3697233151</v>
      </c>
    </row>
    <row r="10" spans="1:5" ht="24.75" thickTop="1" x14ac:dyDescent="0.55000000000000004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8"/>
  <sheetViews>
    <sheetView rightToLeft="1" topLeftCell="B5" workbookViewId="0">
      <selection activeCell="Y15" sqref="Y15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25.28515625" style="1" bestFit="1" customWidth="1"/>
    <col min="8" max="8" width="1" style="1" customWidth="1"/>
    <col min="9" max="9" width="12.8554687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3.7109375" style="1" bestFit="1" customWidth="1"/>
    <col min="14" max="14" width="1" style="1" customWidth="1"/>
    <col min="15" max="15" width="19.140625" style="1" bestFit="1" customWidth="1"/>
    <col min="16" max="16" width="1.5703125" style="1" customWidth="1"/>
    <col min="17" max="17" width="14.285156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20.7109375" style="1" bestFit="1" customWidth="1"/>
    <col min="22" max="22" width="1" style="1" customWidth="1"/>
    <col min="23" max="23" width="25.28515625" style="1" bestFit="1" customWidth="1"/>
    <col min="24" max="24" width="1" style="1" customWidth="1"/>
    <col min="25" max="25" width="38.28515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24.75" x14ac:dyDescent="0.55000000000000004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6" spans="1:25" ht="24.75" x14ac:dyDescent="0.55000000000000004">
      <c r="A6" s="20" t="s">
        <v>3</v>
      </c>
      <c r="C6" s="21" t="s">
        <v>102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4.75" x14ac:dyDescent="0.55000000000000004">
      <c r="A7" s="20" t="s">
        <v>3</v>
      </c>
      <c r="C7" s="20" t="s">
        <v>7</v>
      </c>
      <c r="E7" s="20" t="s">
        <v>8</v>
      </c>
      <c r="G7" s="20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5" ht="24.75" x14ac:dyDescent="0.55000000000000004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 x14ac:dyDescent="0.55000000000000004">
      <c r="A9" s="1" t="s">
        <v>15</v>
      </c>
      <c r="C9" s="8">
        <v>169618937</v>
      </c>
      <c r="D9" s="8"/>
      <c r="E9" s="8">
        <v>916565140408</v>
      </c>
      <c r="F9" s="8"/>
      <c r="G9" s="8">
        <v>992533595814</v>
      </c>
      <c r="H9" s="8"/>
      <c r="I9" s="8">
        <v>3321987</v>
      </c>
      <c r="J9" s="8"/>
      <c r="K9" s="8">
        <v>19923682527</v>
      </c>
      <c r="L9" s="8"/>
      <c r="M9" s="8">
        <v>-1900042</v>
      </c>
      <c r="N9" s="8"/>
      <c r="O9" s="8">
        <v>11629385293</v>
      </c>
      <c r="P9" s="8"/>
      <c r="Q9" s="8">
        <v>171040882</v>
      </c>
      <c r="R9" s="8"/>
      <c r="S9" s="8">
        <v>6450</v>
      </c>
      <c r="T9" s="8"/>
      <c r="U9" s="8">
        <v>926213724668</v>
      </c>
      <c r="V9" s="8"/>
      <c r="W9" s="8">
        <v>1102375246495</v>
      </c>
      <c r="X9" s="8"/>
      <c r="Y9" s="15">
        <v>0.23166190750776802</v>
      </c>
    </row>
    <row r="10" spans="1:25" x14ac:dyDescent="0.55000000000000004">
      <c r="A10" s="1" t="s">
        <v>16</v>
      </c>
      <c r="C10" s="8">
        <v>244068</v>
      </c>
      <c r="D10" s="8"/>
      <c r="E10" s="8">
        <v>6489777652</v>
      </c>
      <c r="F10" s="8"/>
      <c r="G10" s="8">
        <v>6462654227.5746002</v>
      </c>
      <c r="H10" s="8"/>
      <c r="I10" s="8">
        <v>15471489</v>
      </c>
      <c r="J10" s="8"/>
      <c r="K10" s="8">
        <v>459046848507</v>
      </c>
      <c r="L10" s="8"/>
      <c r="M10" s="8">
        <v>-15313250</v>
      </c>
      <c r="N10" s="8"/>
      <c r="O10" s="8">
        <v>456469704470</v>
      </c>
      <c r="P10" s="8"/>
      <c r="Q10" s="8">
        <v>402307</v>
      </c>
      <c r="R10" s="8"/>
      <c r="S10" s="8">
        <v>31736</v>
      </c>
      <c r="T10" s="8"/>
      <c r="U10" s="8">
        <v>12553758751</v>
      </c>
      <c r="V10" s="8"/>
      <c r="W10" s="8">
        <v>12764678400.561001</v>
      </c>
      <c r="X10" s="8"/>
      <c r="Y10" s="15">
        <v>2.6824711062764044E-3</v>
      </c>
    </row>
    <row r="11" spans="1:25" x14ac:dyDescent="0.55000000000000004">
      <c r="A11" s="1" t="s">
        <v>17</v>
      </c>
      <c r="C11" s="8">
        <v>11887343</v>
      </c>
      <c r="D11" s="8"/>
      <c r="E11" s="8">
        <v>2425939627843</v>
      </c>
      <c r="F11" s="8"/>
      <c r="G11" s="8">
        <v>2773098186314.52</v>
      </c>
      <c r="H11" s="8"/>
      <c r="I11" s="8">
        <v>3095000</v>
      </c>
      <c r="J11" s="8"/>
      <c r="K11" s="8">
        <v>773832689636</v>
      </c>
      <c r="L11" s="8"/>
      <c r="M11" s="8">
        <v>-3101647</v>
      </c>
      <c r="N11" s="8"/>
      <c r="O11" s="8">
        <v>782126067947</v>
      </c>
      <c r="P11" s="8"/>
      <c r="Q11" s="8">
        <v>11880696</v>
      </c>
      <c r="R11" s="8"/>
      <c r="S11" s="8">
        <v>273113</v>
      </c>
      <c r="T11" s="8"/>
      <c r="U11" s="8">
        <v>2550486706882</v>
      </c>
      <c r="V11" s="8"/>
      <c r="W11" s="8">
        <v>3244001893172.9199</v>
      </c>
      <c r="X11" s="8"/>
      <c r="Y11" s="15">
        <v>0.6817203750906774</v>
      </c>
    </row>
    <row r="12" spans="1:25" x14ac:dyDescent="0.55000000000000004">
      <c r="A12" s="1" t="s">
        <v>18</v>
      </c>
      <c r="C12" s="8">
        <v>0</v>
      </c>
      <c r="D12" s="8"/>
      <c r="E12" s="8">
        <v>0</v>
      </c>
      <c r="F12" s="8"/>
      <c r="G12" s="8">
        <v>0</v>
      </c>
      <c r="H12" s="8"/>
      <c r="I12" s="8">
        <v>12200</v>
      </c>
      <c r="J12" s="8"/>
      <c r="K12" s="8">
        <v>14220619569</v>
      </c>
      <c r="L12" s="8"/>
      <c r="M12" s="8">
        <v>-12200</v>
      </c>
      <c r="N12" s="8"/>
      <c r="O12" s="8">
        <v>14099137479</v>
      </c>
      <c r="P12" s="8"/>
      <c r="Q12" s="8">
        <v>0</v>
      </c>
      <c r="R12" s="8"/>
      <c r="S12" s="8">
        <v>0</v>
      </c>
      <c r="T12" s="8"/>
      <c r="U12" s="8">
        <v>0</v>
      </c>
      <c r="V12" s="8"/>
      <c r="W12" s="8">
        <v>0</v>
      </c>
      <c r="X12" s="8"/>
      <c r="Y12" s="15">
        <v>0</v>
      </c>
    </row>
    <row r="13" spans="1:25" ht="24.75" thickBot="1" x14ac:dyDescent="0.6">
      <c r="C13" s="8"/>
      <c r="D13" s="8"/>
      <c r="E13" s="9">
        <f>SUM(E9:E12)</f>
        <v>3348994545903</v>
      </c>
      <c r="F13" s="8"/>
      <c r="G13" s="9">
        <f>SUM(G9:G12)</f>
        <v>3772094436356.0947</v>
      </c>
      <c r="H13" s="8"/>
      <c r="I13" s="8"/>
      <c r="J13" s="8"/>
      <c r="K13" s="9">
        <f>SUM(K9:K12)</f>
        <v>1267023840239</v>
      </c>
      <c r="L13" s="8"/>
      <c r="M13" s="8"/>
      <c r="N13" s="8"/>
      <c r="O13" s="9">
        <f>SUM(O9:O12)</f>
        <v>1264324295189</v>
      </c>
      <c r="P13" s="8"/>
      <c r="Q13" s="8"/>
      <c r="R13" s="8"/>
      <c r="S13" s="8"/>
      <c r="T13" s="8"/>
      <c r="U13" s="9">
        <f>SUM(U9:U12)</f>
        <v>3489254190301</v>
      </c>
      <c r="V13" s="8"/>
      <c r="W13" s="9">
        <f>SUM(W9:W12)</f>
        <v>4359141818068.481</v>
      </c>
      <c r="X13" s="8"/>
      <c r="Y13" s="16">
        <f>SUM(Y9:Y12)</f>
        <v>0.91606475370472185</v>
      </c>
    </row>
    <row r="14" spans="1:25" ht="24.75" thickTop="1" x14ac:dyDescent="0.55000000000000004">
      <c r="G14" s="3"/>
      <c r="W14" s="3"/>
    </row>
    <row r="15" spans="1:25" x14ac:dyDescent="0.55000000000000004">
      <c r="G15" s="3"/>
      <c r="W15" s="3"/>
      <c r="Y15" s="23"/>
    </row>
    <row r="16" spans="1:25" x14ac:dyDescent="0.55000000000000004">
      <c r="G16" s="11"/>
      <c r="W16" s="3"/>
    </row>
    <row r="17" spans="23:23" x14ac:dyDescent="0.55000000000000004">
      <c r="W17" s="3"/>
    </row>
    <row r="18" spans="23:23" x14ac:dyDescent="0.55000000000000004">
      <c r="W18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7"/>
  <sheetViews>
    <sheetView rightToLeft="1" workbookViewId="0">
      <selection activeCell="AK17" sqref="AK17"/>
    </sheetView>
  </sheetViews>
  <sheetFormatPr defaultRowHeight="24" x14ac:dyDescent="0.55000000000000004"/>
  <cols>
    <col min="1" max="1" width="30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7.285156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7.285156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6.42578125" style="1" bestFit="1" customWidth="1"/>
    <col min="26" max="26" width="1" style="1" customWidth="1"/>
    <col min="27" max="27" width="12.85546875" style="1" bestFit="1" customWidth="1"/>
    <col min="28" max="28" width="0.85546875" style="1" customWidth="1"/>
    <col min="29" max="29" width="7.285156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ht="24.75" x14ac:dyDescent="0.55000000000000004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6" spans="1:37" ht="24.75" x14ac:dyDescent="0.55000000000000004">
      <c r="A6" s="21" t="s">
        <v>20</v>
      </c>
      <c r="B6" s="21" t="s">
        <v>20</v>
      </c>
      <c r="C6" s="21" t="s">
        <v>20</v>
      </c>
      <c r="D6" s="21" t="s">
        <v>20</v>
      </c>
      <c r="E6" s="21" t="s">
        <v>20</v>
      </c>
      <c r="F6" s="21" t="s">
        <v>20</v>
      </c>
      <c r="G6" s="21" t="s">
        <v>20</v>
      </c>
      <c r="H6" s="21" t="s">
        <v>20</v>
      </c>
      <c r="I6" s="21" t="s">
        <v>20</v>
      </c>
      <c r="J6" s="21" t="s">
        <v>20</v>
      </c>
      <c r="K6" s="21" t="s">
        <v>20</v>
      </c>
      <c r="L6" s="21" t="s">
        <v>20</v>
      </c>
      <c r="M6" s="21" t="s">
        <v>20</v>
      </c>
      <c r="O6" s="21" t="s">
        <v>102</v>
      </c>
      <c r="P6" s="21" t="s">
        <v>4</v>
      </c>
      <c r="Q6" s="21" t="s">
        <v>4</v>
      </c>
      <c r="R6" s="21" t="s">
        <v>4</v>
      </c>
      <c r="S6" s="21" t="s">
        <v>4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  <c r="Z6" s="21" t="s">
        <v>5</v>
      </c>
      <c r="AA6" s="21" t="s">
        <v>5</v>
      </c>
      <c r="AC6" s="21" t="s">
        <v>6</v>
      </c>
      <c r="AD6" s="21" t="s">
        <v>6</v>
      </c>
      <c r="AE6" s="21" t="s">
        <v>6</v>
      </c>
      <c r="AF6" s="21" t="s">
        <v>6</v>
      </c>
      <c r="AG6" s="21" t="s">
        <v>6</v>
      </c>
      <c r="AH6" s="21" t="s">
        <v>6</v>
      </c>
      <c r="AI6" s="21" t="s">
        <v>6</v>
      </c>
      <c r="AJ6" s="21" t="s">
        <v>6</v>
      </c>
      <c r="AK6" s="21" t="s">
        <v>6</v>
      </c>
    </row>
    <row r="7" spans="1:37" ht="24.75" x14ac:dyDescent="0.55000000000000004">
      <c r="A7" s="20" t="s">
        <v>21</v>
      </c>
      <c r="C7" s="20" t="s">
        <v>22</v>
      </c>
      <c r="E7" s="20" t="s">
        <v>23</v>
      </c>
      <c r="G7" s="20" t="s">
        <v>24</v>
      </c>
      <c r="I7" s="20" t="s">
        <v>25</v>
      </c>
      <c r="K7" s="20" t="s">
        <v>26</v>
      </c>
      <c r="M7" s="20" t="s">
        <v>19</v>
      </c>
      <c r="O7" s="20" t="s">
        <v>7</v>
      </c>
      <c r="Q7" s="20" t="s">
        <v>8</v>
      </c>
      <c r="S7" s="20" t="s">
        <v>9</v>
      </c>
      <c r="U7" s="21" t="s">
        <v>10</v>
      </c>
      <c r="V7" s="21" t="s">
        <v>10</v>
      </c>
      <c r="W7" s="21" t="s">
        <v>10</v>
      </c>
      <c r="Y7" s="21" t="s">
        <v>11</v>
      </c>
      <c r="Z7" s="21" t="s">
        <v>11</v>
      </c>
      <c r="AA7" s="21" t="s">
        <v>11</v>
      </c>
      <c r="AC7" s="20" t="s">
        <v>7</v>
      </c>
      <c r="AE7" s="20" t="s">
        <v>27</v>
      </c>
      <c r="AG7" s="20" t="s">
        <v>8</v>
      </c>
      <c r="AI7" s="20" t="s">
        <v>9</v>
      </c>
      <c r="AK7" s="20" t="s">
        <v>13</v>
      </c>
    </row>
    <row r="8" spans="1:37" ht="24.75" x14ac:dyDescent="0.55000000000000004">
      <c r="A8" s="21" t="s">
        <v>21</v>
      </c>
      <c r="C8" s="21" t="s">
        <v>22</v>
      </c>
      <c r="E8" s="21" t="s">
        <v>23</v>
      </c>
      <c r="G8" s="21" t="s">
        <v>24</v>
      </c>
      <c r="I8" s="21" t="s">
        <v>25</v>
      </c>
      <c r="K8" s="21" t="s">
        <v>26</v>
      </c>
      <c r="M8" s="21" t="s">
        <v>19</v>
      </c>
      <c r="O8" s="21" t="s">
        <v>7</v>
      </c>
      <c r="Q8" s="21" t="s">
        <v>8</v>
      </c>
      <c r="S8" s="21" t="s">
        <v>9</v>
      </c>
      <c r="U8" s="21" t="s">
        <v>7</v>
      </c>
      <c r="W8" s="21" t="s">
        <v>8</v>
      </c>
      <c r="Y8" s="21" t="s">
        <v>7</v>
      </c>
      <c r="AA8" s="21" t="s">
        <v>14</v>
      </c>
      <c r="AC8" s="21" t="s">
        <v>7</v>
      </c>
      <c r="AE8" s="21" t="s">
        <v>27</v>
      </c>
      <c r="AG8" s="21" t="s">
        <v>8</v>
      </c>
      <c r="AI8" s="21" t="s">
        <v>9</v>
      </c>
      <c r="AK8" s="21" t="s">
        <v>13</v>
      </c>
    </row>
    <row r="9" spans="1:37" x14ac:dyDescent="0.55000000000000004">
      <c r="A9" s="1" t="s">
        <v>28</v>
      </c>
      <c r="C9" s="4" t="s">
        <v>29</v>
      </c>
      <c r="D9" s="4"/>
      <c r="E9" s="4" t="s">
        <v>29</v>
      </c>
      <c r="F9" s="4"/>
      <c r="G9" s="4" t="s">
        <v>30</v>
      </c>
      <c r="H9" s="4"/>
      <c r="I9" s="4" t="s">
        <v>31</v>
      </c>
      <c r="J9" s="4"/>
      <c r="K9" s="5">
        <v>0</v>
      </c>
      <c r="L9" s="4"/>
      <c r="M9" s="5">
        <v>0</v>
      </c>
      <c r="N9" s="4"/>
      <c r="O9" s="5">
        <v>55002</v>
      </c>
      <c r="P9" s="4"/>
      <c r="Q9" s="5">
        <v>47733030795</v>
      </c>
      <c r="R9" s="4"/>
      <c r="S9" s="5">
        <v>50153542322</v>
      </c>
      <c r="T9" s="4"/>
      <c r="U9" s="5">
        <v>0</v>
      </c>
      <c r="V9" s="4"/>
      <c r="W9" s="5">
        <v>0</v>
      </c>
      <c r="X9" s="4"/>
      <c r="Y9" s="5">
        <v>0</v>
      </c>
      <c r="Z9" s="4"/>
      <c r="AA9" s="5">
        <v>0</v>
      </c>
      <c r="AB9" s="5"/>
      <c r="AC9" s="5">
        <v>55002</v>
      </c>
      <c r="AD9" s="4"/>
      <c r="AE9" s="5">
        <v>933189</v>
      </c>
      <c r="AF9" s="4"/>
      <c r="AG9" s="5">
        <v>47733030795</v>
      </c>
      <c r="AH9" s="4"/>
      <c r="AI9" s="5">
        <v>51290049113</v>
      </c>
      <c r="AJ9" s="4"/>
      <c r="AK9" s="15">
        <v>1.0778499110410292E-2</v>
      </c>
    </row>
    <row r="10" spans="1:37" x14ac:dyDescent="0.55000000000000004">
      <c r="A10" s="1" t="s">
        <v>32</v>
      </c>
      <c r="C10" s="4" t="s">
        <v>29</v>
      </c>
      <c r="D10" s="4"/>
      <c r="E10" s="4" t="s">
        <v>29</v>
      </c>
      <c r="F10" s="4"/>
      <c r="G10" s="4" t="s">
        <v>33</v>
      </c>
      <c r="H10" s="4"/>
      <c r="I10" s="4" t="s">
        <v>34</v>
      </c>
      <c r="J10" s="4"/>
      <c r="K10" s="5">
        <v>0</v>
      </c>
      <c r="L10" s="4"/>
      <c r="M10" s="5">
        <v>0</v>
      </c>
      <c r="N10" s="4"/>
      <c r="O10" s="5">
        <v>0</v>
      </c>
      <c r="P10" s="4"/>
      <c r="Q10" s="5">
        <v>0</v>
      </c>
      <c r="R10" s="4"/>
      <c r="S10" s="5">
        <v>0</v>
      </c>
      <c r="T10" s="4"/>
      <c r="U10" s="5">
        <v>45214</v>
      </c>
      <c r="V10" s="4"/>
      <c r="W10" s="5">
        <v>34345544434</v>
      </c>
      <c r="X10" s="4"/>
      <c r="Y10" s="5">
        <v>0</v>
      </c>
      <c r="Z10" s="4"/>
      <c r="AA10" s="5">
        <v>0</v>
      </c>
      <c r="AB10" s="5"/>
      <c r="AC10" s="5">
        <v>45214</v>
      </c>
      <c r="AD10" s="4"/>
      <c r="AE10" s="5">
        <v>760550</v>
      </c>
      <c r="AF10" s="4"/>
      <c r="AG10" s="5">
        <v>34345544434</v>
      </c>
      <c r="AH10" s="4"/>
      <c r="AI10" s="5">
        <v>34362576756</v>
      </c>
      <c r="AJ10" s="4"/>
      <c r="AK10" s="15">
        <v>7.2212253526985895E-3</v>
      </c>
    </row>
    <row r="11" spans="1:37" x14ac:dyDescent="0.55000000000000004">
      <c r="A11" s="1" t="s">
        <v>35</v>
      </c>
      <c r="C11" s="4" t="s">
        <v>29</v>
      </c>
      <c r="D11" s="4"/>
      <c r="E11" s="4" t="s">
        <v>29</v>
      </c>
      <c r="F11" s="4"/>
      <c r="G11" s="4" t="s">
        <v>36</v>
      </c>
      <c r="H11" s="4"/>
      <c r="I11" s="4" t="s">
        <v>37</v>
      </c>
      <c r="J11" s="4"/>
      <c r="K11" s="5">
        <v>0</v>
      </c>
      <c r="L11" s="4"/>
      <c r="M11" s="5">
        <v>0</v>
      </c>
      <c r="N11" s="4"/>
      <c r="O11" s="5">
        <v>0</v>
      </c>
      <c r="P11" s="4"/>
      <c r="Q11" s="5">
        <v>0</v>
      </c>
      <c r="R11" s="4"/>
      <c r="S11" s="5">
        <v>0</v>
      </c>
      <c r="T11" s="4"/>
      <c r="U11" s="5">
        <v>2306</v>
      </c>
      <c r="V11" s="4"/>
      <c r="W11" s="5">
        <v>2006881387</v>
      </c>
      <c r="X11" s="4"/>
      <c r="Y11" s="5">
        <v>0</v>
      </c>
      <c r="Z11" s="4"/>
      <c r="AA11" s="5">
        <v>0</v>
      </c>
      <c r="AB11" s="5"/>
      <c r="AC11" s="5">
        <v>2306</v>
      </c>
      <c r="AD11" s="4"/>
      <c r="AE11" s="5">
        <v>873990</v>
      </c>
      <c r="AF11" s="4"/>
      <c r="AG11" s="5">
        <v>2006881387</v>
      </c>
      <c r="AH11" s="4"/>
      <c r="AI11" s="5">
        <v>2013959759</v>
      </c>
      <c r="AJ11" s="4"/>
      <c r="AK11" s="15">
        <v>4.2322953177445185E-4</v>
      </c>
    </row>
    <row r="12" spans="1:37" x14ac:dyDescent="0.55000000000000004">
      <c r="A12" s="1" t="s">
        <v>38</v>
      </c>
      <c r="C12" s="4" t="s">
        <v>29</v>
      </c>
      <c r="D12" s="4"/>
      <c r="E12" s="4" t="s">
        <v>29</v>
      </c>
      <c r="F12" s="4"/>
      <c r="G12" s="4" t="s">
        <v>39</v>
      </c>
      <c r="H12" s="4"/>
      <c r="I12" s="4" t="s">
        <v>40</v>
      </c>
      <c r="J12" s="4"/>
      <c r="K12" s="5">
        <v>0</v>
      </c>
      <c r="L12" s="4"/>
      <c r="M12" s="5">
        <v>0</v>
      </c>
      <c r="N12" s="4"/>
      <c r="O12" s="5">
        <v>0</v>
      </c>
      <c r="P12" s="4"/>
      <c r="Q12" s="5">
        <v>0</v>
      </c>
      <c r="R12" s="4"/>
      <c r="S12" s="5">
        <v>0</v>
      </c>
      <c r="T12" s="4"/>
      <c r="U12" s="5">
        <v>3515</v>
      </c>
      <c r="V12" s="4"/>
      <c r="W12" s="5">
        <v>3009408304</v>
      </c>
      <c r="X12" s="4"/>
      <c r="Y12" s="5">
        <v>0</v>
      </c>
      <c r="Z12" s="4"/>
      <c r="AA12" s="5">
        <v>0</v>
      </c>
      <c r="AB12" s="5"/>
      <c r="AC12" s="5">
        <v>3515</v>
      </c>
      <c r="AD12" s="4"/>
      <c r="AE12" s="5">
        <v>860058</v>
      </c>
      <c r="AF12" s="4"/>
      <c r="AG12" s="5">
        <v>3009408304</v>
      </c>
      <c r="AH12" s="4"/>
      <c r="AI12" s="5">
        <v>3020912119</v>
      </c>
      <c r="AJ12" s="4"/>
      <c r="AK12" s="15">
        <v>6.3483851449493492E-4</v>
      </c>
    </row>
    <row r="13" spans="1:37" x14ac:dyDescent="0.55000000000000004">
      <c r="A13" s="1" t="s">
        <v>41</v>
      </c>
      <c r="C13" s="4" t="s">
        <v>29</v>
      </c>
      <c r="D13" s="4"/>
      <c r="E13" s="4" t="s">
        <v>29</v>
      </c>
      <c r="F13" s="4"/>
      <c r="G13" s="4" t="s">
        <v>42</v>
      </c>
      <c r="H13" s="4"/>
      <c r="I13" s="4" t="s">
        <v>43</v>
      </c>
      <c r="J13" s="4"/>
      <c r="K13" s="5">
        <v>0</v>
      </c>
      <c r="L13" s="4"/>
      <c r="M13" s="5">
        <v>0</v>
      </c>
      <c r="N13" s="4"/>
      <c r="O13" s="5">
        <v>0</v>
      </c>
      <c r="P13" s="4"/>
      <c r="Q13" s="5">
        <v>0</v>
      </c>
      <c r="R13" s="4"/>
      <c r="S13" s="5">
        <v>0</v>
      </c>
      <c r="T13" s="4"/>
      <c r="U13" s="5">
        <v>36974</v>
      </c>
      <c r="V13" s="4"/>
      <c r="W13" s="5">
        <v>30325118873</v>
      </c>
      <c r="X13" s="4"/>
      <c r="Y13" s="5">
        <v>0</v>
      </c>
      <c r="Z13" s="4"/>
      <c r="AA13" s="5">
        <v>0</v>
      </c>
      <c r="AB13" s="5"/>
      <c r="AC13" s="5">
        <v>36974</v>
      </c>
      <c r="AD13" s="4"/>
      <c r="AE13" s="5">
        <v>821457</v>
      </c>
      <c r="AF13" s="4"/>
      <c r="AG13" s="5">
        <v>30325118870</v>
      </c>
      <c r="AH13" s="4"/>
      <c r="AI13" s="5">
        <v>30350531018</v>
      </c>
      <c r="AJ13" s="4"/>
      <c r="AK13" s="15">
        <v>6.3781021316097293E-3</v>
      </c>
    </row>
    <row r="14" spans="1:37" x14ac:dyDescent="0.55000000000000004">
      <c r="A14" s="1" t="s">
        <v>44</v>
      </c>
      <c r="C14" s="4" t="s">
        <v>29</v>
      </c>
      <c r="D14" s="4"/>
      <c r="E14" s="4" t="s">
        <v>29</v>
      </c>
      <c r="F14" s="4"/>
      <c r="G14" s="4" t="s">
        <v>45</v>
      </c>
      <c r="H14" s="4"/>
      <c r="I14" s="4" t="s">
        <v>46</v>
      </c>
      <c r="J14" s="4"/>
      <c r="K14" s="5">
        <v>0</v>
      </c>
      <c r="L14" s="4"/>
      <c r="M14" s="5">
        <v>0</v>
      </c>
      <c r="N14" s="4"/>
      <c r="O14" s="5">
        <v>0</v>
      </c>
      <c r="P14" s="4"/>
      <c r="Q14" s="5">
        <v>0</v>
      </c>
      <c r="R14" s="4"/>
      <c r="S14" s="5">
        <v>0</v>
      </c>
      <c r="T14" s="4"/>
      <c r="U14" s="5">
        <v>10000</v>
      </c>
      <c r="V14" s="4"/>
      <c r="W14" s="5">
        <v>9166641000</v>
      </c>
      <c r="X14" s="4"/>
      <c r="Y14" s="5">
        <v>0</v>
      </c>
      <c r="Z14" s="4"/>
      <c r="AA14" s="5">
        <v>0</v>
      </c>
      <c r="AB14" s="5"/>
      <c r="AC14" s="5">
        <v>10000</v>
      </c>
      <c r="AD14" s="4"/>
      <c r="AE14" s="5">
        <v>919127</v>
      </c>
      <c r="AF14" s="4"/>
      <c r="AG14" s="5">
        <v>9166641000</v>
      </c>
      <c r="AH14" s="4"/>
      <c r="AI14" s="5">
        <v>9184606329</v>
      </c>
      <c r="AJ14" s="4"/>
      <c r="AK14" s="15">
        <v>1.9301262692981826E-3</v>
      </c>
    </row>
    <row r="15" spans="1:37" ht="24.75" thickBot="1" x14ac:dyDescent="0.6">
      <c r="Q15" s="7">
        <f>SUM(Q9:Q14)</f>
        <v>47733030795</v>
      </c>
      <c r="S15" s="7">
        <f>SUM(S9:S14)</f>
        <v>50153542322</v>
      </c>
      <c r="W15" s="7">
        <f>SUM(W9:W14)</f>
        <v>78853593998</v>
      </c>
      <c r="AA15" s="7">
        <f>SUM(AA9:AA14)</f>
        <v>0</v>
      </c>
      <c r="AG15" s="7">
        <f>SUM(AG9:AG14)</f>
        <v>126586624790</v>
      </c>
      <c r="AI15" s="7">
        <f>SUM(AI9:AI14)</f>
        <v>130222635094</v>
      </c>
      <c r="AK15" s="16">
        <f>SUM(AK9:AK14)</f>
        <v>2.7366020910286181E-2</v>
      </c>
    </row>
    <row r="16" spans="1:37" ht="24.75" thickTop="1" x14ac:dyDescent="0.55000000000000004"/>
    <row r="17" spans="37:37" x14ac:dyDescent="0.55000000000000004">
      <c r="AK17" s="11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S14" sqref="S14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 x14ac:dyDescent="0.55000000000000004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 x14ac:dyDescent="0.55000000000000004">
      <c r="A6" s="20" t="s">
        <v>48</v>
      </c>
      <c r="C6" s="21" t="s">
        <v>49</v>
      </c>
      <c r="D6" s="21" t="s">
        <v>49</v>
      </c>
      <c r="E6" s="21" t="s">
        <v>49</v>
      </c>
      <c r="F6" s="21" t="s">
        <v>49</v>
      </c>
      <c r="G6" s="21" t="s">
        <v>49</v>
      </c>
      <c r="H6" s="21" t="s">
        <v>49</v>
      </c>
      <c r="I6" s="21" t="s">
        <v>49</v>
      </c>
      <c r="K6" s="21" t="s">
        <v>102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19" ht="24.75" x14ac:dyDescent="0.55000000000000004">
      <c r="A7" s="21" t="s">
        <v>48</v>
      </c>
      <c r="C7" s="21" t="s">
        <v>50</v>
      </c>
      <c r="E7" s="21" t="s">
        <v>51</v>
      </c>
      <c r="G7" s="21" t="s">
        <v>52</v>
      </c>
      <c r="I7" s="21" t="s">
        <v>26</v>
      </c>
      <c r="K7" s="21" t="s">
        <v>53</v>
      </c>
      <c r="M7" s="21" t="s">
        <v>54</v>
      </c>
      <c r="O7" s="21" t="s">
        <v>55</v>
      </c>
      <c r="Q7" s="21" t="s">
        <v>53</v>
      </c>
      <c r="S7" s="21" t="s">
        <v>47</v>
      </c>
    </row>
    <row r="8" spans="1:19" x14ac:dyDescent="0.55000000000000004">
      <c r="A8" s="1" t="s">
        <v>56</v>
      </c>
      <c r="C8" s="4" t="s">
        <v>57</v>
      </c>
      <c r="E8" s="1" t="s">
        <v>58</v>
      </c>
      <c r="G8" s="1" t="s">
        <v>59</v>
      </c>
      <c r="I8" s="13">
        <v>0.08</v>
      </c>
      <c r="K8" s="3">
        <v>167459559601</v>
      </c>
      <c r="M8" s="3">
        <v>1058159525199</v>
      </c>
      <c r="O8" s="3">
        <v>1060073670000</v>
      </c>
      <c r="Q8" s="3">
        <v>165545414800</v>
      </c>
      <c r="S8" s="17">
        <v>3.4789030952634546E-2</v>
      </c>
    </row>
    <row r="9" spans="1:19" x14ac:dyDescent="0.55000000000000004">
      <c r="A9" s="1" t="s">
        <v>60</v>
      </c>
      <c r="C9" s="4" t="s">
        <v>61</v>
      </c>
      <c r="E9" s="1" t="s">
        <v>58</v>
      </c>
      <c r="G9" s="1" t="s">
        <v>62</v>
      </c>
      <c r="I9" s="13">
        <v>0.1</v>
      </c>
      <c r="K9" s="3">
        <v>4624137523</v>
      </c>
      <c r="M9" s="3">
        <v>0</v>
      </c>
      <c r="O9" s="3">
        <v>0</v>
      </c>
      <c r="Q9" s="3">
        <v>4624137523</v>
      </c>
      <c r="S9" s="17">
        <v>9.7175306009675017E-4</v>
      </c>
    </row>
    <row r="10" spans="1:19" x14ac:dyDescent="0.55000000000000004">
      <c r="A10" s="1" t="s">
        <v>63</v>
      </c>
      <c r="C10" s="4" t="s">
        <v>64</v>
      </c>
      <c r="E10" s="1" t="s">
        <v>58</v>
      </c>
      <c r="G10" s="1" t="s">
        <v>65</v>
      </c>
      <c r="I10" s="13">
        <v>0.1</v>
      </c>
      <c r="K10" s="3">
        <v>127310342726</v>
      </c>
      <c r="M10" s="3">
        <v>40708545600</v>
      </c>
      <c r="O10" s="3">
        <v>108147692800</v>
      </c>
      <c r="Q10" s="3">
        <v>59871195526</v>
      </c>
      <c r="S10" s="17">
        <v>1.2581809510348631E-2</v>
      </c>
    </row>
    <row r="11" spans="1:19" ht="24.75" thickBot="1" x14ac:dyDescent="0.6">
      <c r="I11" s="12"/>
      <c r="K11" s="6">
        <f>SUM(K8:K10)</f>
        <v>299394039850</v>
      </c>
      <c r="M11" s="6">
        <f>SUM(M8:M10)</f>
        <v>1098868070799</v>
      </c>
      <c r="O11" s="6">
        <f>SUM(O8:O10)</f>
        <v>1168221362800</v>
      </c>
      <c r="Q11" s="6">
        <f>SUM(Q8:Q10)</f>
        <v>230040747849</v>
      </c>
      <c r="S11" s="16">
        <f>SUM(S8:S10)</f>
        <v>4.834259352307993E-2</v>
      </c>
    </row>
    <row r="12" spans="1:19" ht="24.75" thickTop="1" x14ac:dyDescent="0.55000000000000004">
      <c r="K12" s="3"/>
      <c r="Q12" s="3"/>
    </row>
    <row r="14" spans="1:19" x14ac:dyDescent="0.55000000000000004">
      <c r="S14" s="11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workbookViewId="0">
      <selection activeCell="G12" sqref="G12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16.5703125" style="1" bestFit="1" customWidth="1"/>
    <col min="10" max="16384" width="9.140625" style="1"/>
  </cols>
  <sheetData>
    <row r="2" spans="1:9" ht="24.75" x14ac:dyDescent="0.55000000000000004">
      <c r="A2" s="19" t="s">
        <v>0</v>
      </c>
      <c r="B2" s="19"/>
      <c r="C2" s="19"/>
      <c r="D2" s="19"/>
      <c r="E2" s="19"/>
      <c r="F2" s="19"/>
      <c r="G2" s="19"/>
    </row>
    <row r="3" spans="1:9" ht="24.75" x14ac:dyDescent="0.55000000000000004">
      <c r="A3" s="19" t="s">
        <v>66</v>
      </c>
      <c r="B3" s="19"/>
      <c r="C3" s="19"/>
      <c r="D3" s="19"/>
      <c r="E3" s="19"/>
      <c r="F3" s="19"/>
      <c r="G3" s="19"/>
    </row>
    <row r="4" spans="1:9" ht="24.75" x14ac:dyDescent="0.55000000000000004">
      <c r="A4" s="19" t="s">
        <v>2</v>
      </c>
      <c r="B4" s="19"/>
      <c r="C4" s="19"/>
      <c r="D4" s="19"/>
      <c r="E4" s="19"/>
      <c r="F4" s="19"/>
      <c r="G4" s="19"/>
    </row>
    <row r="6" spans="1:9" ht="24.75" x14ac:dyDescent="0.55000000000000004">
      <c r="A6" s="22" t="s">
        <v>70</v>
      </c>
      <c r="C6" s="22" t="s">
        <v>53</v>
      </c>
      <c r="E6" s="22" t="s">
        <v>90</v>
      </c>
      <c r="G6" s="22" t="s">
        <v>13</v>
      </c>
      <c r="I6" s="3"/>
    </row>
    <row r="7" spans="1:9" x14ac:dyDescent="0.55000000000000004">
      <c r="A7" s="1" t="s">
        <v>99</v>
      </c>
      <c r="C7" s="5">
        <f>'سرمایه‌گذاری در سهام'!I12</f>
        <v>584347836664</v>
      </c>
      <c r="E7" s="15">
        <f>C7/$C$10</f>
        <v>0.99606740873017252</v>
      </c>
      <c r="F7" s="4"/>
      <c r="G7" s="15">
        <v>0.12279950490545952</v>
      </c>
      <c r="I7" s="3"/>
    </row>
    <row r="8" spans="1:9" x14ac:dyDescent="0.55000000000000004">
      <c r="A8" s="1" t="s">
        <v>100</v>
      </c>
      <c r="C8" s="5">
        <f>'سرمایه‌گذاری در اوراق بهادار'!I14</f>
        <v>1215498781</v>
      </c>
      <c r="E8" s="15">
        <f t="shared" ref="E8:E9" si="0">C8/$C$10</f>
        <v>2.0719144405791936E-3</v>
      </c>
      <c r="F8" s="4"/>
      <c r="G8" s="15">
        <v>2.554345873377736E-4</v>
      </c>
      <c r="I8" s="3"/>
    </row>
    <row r="9" spans="1:9" x14ac:dyDescent="0.55000000000000004">
      <c r="A9" s="1" t="s">
        <v>101</v>
      </c>
      <c r="C9" s="5">
        <f>'درآمد سپرده بانکی'!E10</f>
        <v>1091575199</v>
      </c>
      <c r="E9" s="15">
        <f t="shared" si="0"/>
        <v>1.8606768292482613E-3</v>
      </c>
      <c r="F9" s="4"/>
      <c r="G9" s="15">
        <v>2.2939229957542268E-4</v>
      </c>
      <c r="I9" s="3"/>
    </row>
    <row r="10" spans="1:9" ht="24.75" thickBot="1" x14ac:dyDescent="0.6">
      <c r="C10" s="7">
        <f>SUM(C7:C9)</f>
        <v>586654910644</v>
      </c>
      <c r="E10" s="16">
        <f>SUM(E7:E9)</f>
        <v>1</v>
      </c>
      <c r="G10" s="18">
        <f>SUM(G7:G9)</f>
        <v>0.12328433179237272</v>
      </c>
    </row>
    <row r="11" spans="1:9" ht="24.75" thickTop="1" x14ac:dyDescent="0.55000000000000004"/>
    <row r="12" spans="1:9" x14ac:dyDescent="0.55000000000000004">
      <c r="G12" s="11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"/>
  <sheetViews>
    <sheetView rightToLeft="1" workbookViewId="0">
      <selection activeCell="G10" sqref="G10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 x14ac:dyDescent="0.55000000000000004">
      <c r="A3" s="19" t="s">
        <v>66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 x14ac:dyDescent="0.55000000000000004">
      <c r="A6" s="21" t="s">
        <v>67</v>
      </c>
      <c r="B6" s="21" t="s">
        <v>67</v>
      </c>
      <c r="C6" s="21" t="s">
        <v>67</v>
      </c>
      <c r="D6" s="21" t="s">
        <v>67</v>
      </c>
      <c r="E6" s="21" t="s">
        <v>67</v>
      </c>
      <c r="F6" s="21" t="s">
        <v>67</v>
      </c>
      <c r="G6" s="21" t="s">
        <v>67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O6" s="21" t="s">
        <v>69</v>
      </c>
      <c r="P6" s="21" t="s">
        <v>69</v>
      </c>
      <c r="Q6" s="21" t="s">
        <v>69</v>
      </c>
      <c r="R6" s="21" t="s">
        <v>69</v>
      </c>
      <c r="S6" s="21" t="s">
        <v>69</v>
      </c>
    </row>
    <row r="7" spans="1:19" ht="24.75" x14ac:dyDescent="0.55000000000000004">
      <c r="A7" s="21" t="s">
        <v>70</v>
      </c>
      <c r="C7" s="21" t="s">
        <v>71</v>
      </c>
      <c r="E7" s="21" t="s">
        <v>25</v>
      </c>
      <c r="G7" s="21" t="s">
        <v>26</v>
      </c>
      <c r="I7" s="21" t="s">
        <v>72</v>
      </c>
      <c r="K7" s="21" t="s">
        <v>73</v>
      </c>
      <c r="M7" s="21" t="s">
        <v>74</v>
      </c>
      <c r="O7" s="21" t="s">
        <v>72</v>
      </c>
      <c r="Q7" s="21" t="s">
        <v>73</v>
      </c>
      <c r="S7" s="21" t="s">
        <v>74</v>
      </c>
    </row>
    <row r="8" spans="1:19" x14ac:dyDescent="0.55000000000000004">
      <c r="A8" s="1" t="s">
        <v>56</v>
      </c>
      <c r="C8" s="5">
        <v>30</v>
      </c>
      <c r="D8" s="4"/>
      <c r="E8" s="4" t="s">
        <v>75</v>
      </c>
      <c r="F8" s="4"/>
      <c r="G8" s="4">
        <v>8</v>
      </c>
      <c r="H8" s="4"/>
      <c r="I8" s="5">
        <v>1091575199</v>
      </c>
      <c r="J8" s="4"/>
      <c r="K8" s="5">
        <v>0</v>
      </c>
      <c r="L8" s="4"/>
      <c r="M8" s="5">
        <v>1091575199</v>
      </c>
      <c r="N8" s="4"/>
      <c r="O8" s="5">
        <v>1711145378</v>
      </c>
      <c r="P8" s="4"/>
      <c r="Q8" s="5">
        <v>0</v>
      </c>
      <c r="R8" s="4"/>
      <c r="S8" s="5">
        <v>1711145378</v>
      </c>
    </row>
    <row r="9" spans="1:19" x14ac:dyDescent="0.55000000000000004">
      <c r="A9" s="1" t="s">
        <v>60</v>
      </c>
      <c r="C9" s="5">
        <v>17</v>
      </c>
      <c r="D9" s="4"/>
      <c r="E9" s="4" t="s">
        <v>75</v>
      </c>
      <c r="F9" s="4"/>
      <c r="G9" s="4">
        <v>10</v>
      </c>
      <c r="H9" s="4"/>
      <c r="I9" s="5">
        <v>0</v>
      </c>
      <c r="J9" s="4"/>
      <c r="K9" s="5">
        <v>0</v>
      </c>
      <c r="L9" s="4"/>
      <c r="M9" s="5">
        <v>0</v>
      </c>
      <c r="N9" s="4"/>
      <c r="O9" s="5">
        <v>81146064</v>
      </c>
      <c r="P9" s="4"/>
      <c r="Q9" s="5">
        <v>0</v>
      </c>
      <c r="R9" s="4"/>
      <c r="S9" s="5">
        <v>81146064</v>
      </c>
    </row>
    <row r="10" spans="1:19" ht="24.75" thickBot="1" x14ac:dyDescent="0.6">
      <c r="I10" s="7">
        <f>SUM(I8:I9)</f>
        <v>1091575199</v>
      </c>
      <c r="J10" s="4"/>
      <c r="K10" s="7">
        <f>SUM(K8:K9)</f>
        <v>0</v>
      </c>
      <c r="L10" s="4"/>
      <c r="M10" s="7">
        <f>SUM(M8:M9)</f>
        <v>1091575199</v>
      </c>
      <c r="N10" s="4"/>
      <c r="O10" s="7">
        <f>SUM(O8:O9)</f>
        <v>1792291442</v>
      </c>
      <c r="P10" s="4"/>
      <c r="Q10" s="7">
        <f>SUM(Q8:Q9)</f>
        <v>0</v>
      </c>
      <c r="R10" s="4"/>
      <c r="S10" s="7">
        <f>SUM(S8:S9)</f>
        <v>1792291442</v>
      </c>
    </row>
    <row r="11" spans="1:19" ht="24.75" thickTop="1" x14ac:dyDescent="0.55000000000000004">
      <c r="M11" s="3"/>
      <c r="S11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G19" sqref="G19"/>
    </sheetView>
  </sheetViews>
  <sheetFormatPr defaultRowHeight="24" x14ac:dyDescent="0.55000000000000004"/>
  <cols>
    <col min="1" max="1" width="13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 x14ac:dyDescent="0.55000000000000004">
      <c r="A3" s="19" t="s">
        <v>66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 x14ac:dyDescent="0.55000000000000004">
      <c r="A6" s="20" t="s">
        <v>3</v>
      </c>
      <c r="C6" s="21" t="s">
        <v>76</v>
      </c>
      <c r="D6" s="21" t="s">
        <v>76</v>
      </c>
      <c r="E6" s="21" t="s">
        <v>76</v>
      </c>
      <c r="F6" s="21" t="s">
        <v>76</v>
      </c>
      <c r="G6" s="21" t="s">
        <v>76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O6" s="21" t="s">
        <v>69</v>
      </c>
      <c r="P6" s="21" t="s">
        <v>69</v>
      </c>
      <c r="Q6" s="21" t="s">
        <v>69</v>
      </c>
      <c r="R6" s="21" t="s">
        <v>69</v>
      </c>
      <c r="S6" s="21" t="s">
        <v>69</v>
      </c>
    </row>
    <row r="7" spans="1:19" ht="24.75" x14ac:dyDescent="0.55000000000000004">
      <c r="A7" s="21" t="s">
        <v>3</v>
      </c>
      <c r="C7" s="21" t="s">
        <v>77</v>
      </c>
      <c r="E7" s="21" t="s">
        <v>78</v>
      </c>
      <c r="G7" s="21" t="s">
        <v>79</v>
      </c>
      <c r="I7" s="21" t="s">
        <v>80</v>
      </c>
      <c r="K7" s="21" t="s">
        <v>73</v>
      </c>
      <c r="M7" s="21" t="s">
        <v>81</v>
      </c>
      <c r="O7" s="21" t="s">
        <v>80</v>
      </c>
      <c r="Q7" s="21" t="s">
        <v>73</v>
      </c>
      <c r="S7" s="21" t="s">
        <v>81</v>
      </c>
    </row>
    <row r="8" spans="1:19" x14ac:dyDescent="0.55000000000000004">
      <c r="A8" s="1" t="s">
        <v>15</v>
      </c>
      <c r="C8" s="1" t="s">
        <v>82</v>
      </c>
      <c r="E8" s="5">
        <v>101771364</v>
      </c>
      <c r="F8" s="4"/>
      <c r="G8" s="5">
        <v>200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20354272800</v>
      </c>
      <c r="P8" s="4"/>
      <c r="Q8" s="5">
        <v>0</v>
      </c>
      <c r="R8" s="4"/>
      <c r="S8" s="5">
        <v>20354272800</v>
      </c>
    </row>
    <row r="9" spans="1:19" ht="24.75" thickBot="1" x14ac:dyDescent="0.6">
      <c r="E9" s="14"/>
      <c r="F9" s="4"/>
      <c r="G9" s="4"/>
      <c r="H9" s="4"/>
      <c r="I9" s="7">
        <f>SUM(I8)</f>
        <v>0</v>
      </c>
      <c r="J9" s="4"/>
      <c r="K9" s="7">
        <f>SUM(K8)</f>
        <v>0</v>
      </c>
      <c r="L9" s="4"/>
      <c r="M9" s="7">
        <f>SUM(M8)</f>
        <v>0</v>
      </c>
      <c r="N9" s="4"/>
      <c r="O9" s="7">
        <f>SUM(O8)</f>
        <v>20354272800</v>
      </c>
      <c r="P9" s="4"/>
      <c r="Q9" s="7">
        <f>SUM(Q8)</f>
        <v>0</v>
      </c>
      <c r="R9" s="4"/>
      <c r="S9" s="7">
        <f>SUM(S8)</f>
        <v>20354272800</v>
      </c>
    </row>
    <row r="10" spans="1:19" ht="24.75" thickTop="1" x14ac:dyDescent="0.55000000000000004">
      <c r="S10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4"/>
  <sheetViews>
    <sheetView rightToLeft="1" workbookViewId="0">
      <selection activeCell="Q19" sqref="Q19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 x14ac:dyDescent="0.55000000000000004">
      <c r="A3" s="19" t="s">
        <v>66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 x14ac:dyDescent="0.55000000000000004">
      <c r="A6" s="20" t="s">
        <v>3</v>
      </c>
      <c r="C6" s="21" t="s">
        <v>68</v>
      </c>
      <c r="D6" s="21" t="s">
        <v>68</v>
      </c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K6" s="21" t="s">
        <v>69</v>
      </c>
      <c r="L6" s="21" t="s">
        <v>69</v>
      </c>
      <c r="M6" s="21" t="s">
        <v>69</v>
      </c>
      <c r="N6" s="21" t="s">
        <v>69</v>
      </c>
      <c r="O6" s="21" t="s">
        <v>69</v>
      </c>
      <c r="P6" s="21" t="s">
        <v>69</v>
      </c>
      <c r="Q6" s="21" t="s">
        <v>69</v>
      </c>
    </row>
    <row r="7" spans="1:17" ht="24.75" x14ac:dyDescent="0.55000000000000004">
      <c r="A7" s="21" t="s">
        <v>3</v>
      </c>
      <c r="C7" s="21" t="s">
        <v>7</v>
      </c>
      <c r="E7" s="21" t="s">
        <v>83</v>
      </c>
      <c r="G7" s="21" t="s">
        <v>84</v>
      </c>
      <c r="I7" s="21" t="s">
        <v>85</v>
      </c>
      <c r="K7" s="21" t="s">
        <v>7</v>
      </c>
      <c r="M7" s="21" t="s">
        <v>83</v>
      </c>
      <c r="O7" s="21" t="s">
        <v>84</v>
      </c>
      <c r="Q7" s="21" t="s">
        <v>85</v>
      </c>
    </row>
    <row r="8" spans="1:17" x14ac:dyDescent="0.55000000000000004">
      <c r="A8" s="1" t="s">
        <v>17</v>
      </c>
      <c r="C8" s="5">
        <v>11880696</v>
      </c>
      <c r="D8" s="4"/>
      <c r="E8" s="5">
        <v>3244001893174</v>
      </c>
      <c r="F8" s="4"/>
      <c r="G8" s="5">
        <v>2893375537574</v>
      </c>
      <c r="H8" s="4"/>
      <c r="I8" s="5">
        <f>E8-G8</f>
        <v>350626355600</v>
      </c>
      <c r="J8" s="4"/>
      <c r="K8" s="5">
        <v>11880696</v>
      </c>
      <c r="L8" s="4"/>
      <c r="M8" s="5">
        <v>3244001893174</v>
      </c>
      <c r="N8" s="4"/>
      <c r="O8" s="5">
        <v>2564999972858</v>
      </c>
      <c r="P8" s="4"/>
      <c r="Q8" s="5">
        <f>M8-O8</f>
        <v>679001920316</v>
      </c>
    </row>
    <row r="9" spans="1:17" x14ac:dyDescent="0.55000000000000004">
      <c r="A9" s="1" t="s">
        <v>15</v>
      </c>
      <c r="C9" s="5">
        <v>171040882</v>
      </c>
      <c r="D9" s="4"/>
      <c r="E9" s="5">
        <v>1102375246496</v>
      </c>
      <c r="F9" s="4"/>
      <c r="G9" s="5">
        <v>1002934823902</v>
      </c>
      <c r="H9" s="4"/>
      <c r="I9" s="5">
        <f t="shared" ref="I9:I16" si="0">E9-G9</f>
        <v>99440422594</v>
      </c>
      <c r="J9" s="4"/>
      <c r="K9" s="5">
        <v>171040882</v>
      </c>
      <c r="L9" s="4"/>
      <c r="M9" s="5">
        <v>1102375246496</v>
      </c>
      <c r="N9" s="4"/>
      <c r="O9" s="5">
        <v>859054900713</v>
      </c>
      <c r="P9" s="4"/>
      <c r="Q9" s="5">
        <f t="shared" ref="Q9:Q16" si="1">M9-O9</f>
        <v>243320345783</v>
      </c>
    </row>
    <row r="10" spans="1:17" x14ac:dyDescent="0.55000000000000004">
      <c r="A10" s="1" t="s">
        <v>16</v>
      </c>
      <c r="C10" s="5">
        <v>402307</v>
      </c>
      <c r="D10" s="4"/>
      <c r="E10" s="5">
        <v>12764678400</v>
      </c>
      <c r="F10" s="4"/>
      <c r="G10" s="5">
        <v>12527181373</v>
      </c>
      <c r="H10" s="4"/>
      <c r="I10" s="5">
        <f t="shared" si="0"/>
        <v>237497027</v>
      </c>
      <c r="J10" s="4"/>
      <c r="K10" s="5">
        <v>402307</v>
      </c>
      <c r="L10" s="4"/>
      <c r="M10" s="5">
        <v>12764678400</v>
      </c>
      <c r="N10" s="4"/>
      <c r="O10" s="5">
        <v>12553758751</v>
      </c>
      <c r="P10" s="4"/>
      <c r="Q10" s="5">
        <f t="shared" si="1"/>
        <v>210919649</v>
      </c>
    </row>
    <row r="11" spans="1:17" x14ac:dyDescent="0.55000000000000004">
      <c r="A11" s="1" t="s">
        <v>35</v>
      </c>
      <c r="C11" s="5">
        <v>2306</v>
      </c>
      <c r="D11" s="4"/>
      <c r="E11" s="5">
        <v>2013959759</v>
      </c>
      <c r="F11" s="4"/>
      <c r="G11" s="5">
        <v>2006881387</v>
      </c>
      <c r="H11" s="4"/>
      <c r="I11" s="5">
        <f t="shared" si="0"/>
        <v>7078372</v>
      </c>
      <c r="J11" s="4"/>
      <c r="K11" s="5">
        <v>2306</v>
      </c>
      <c r="L11" s="4"/>
      <c r="M11" s="5">
        <v>2013959759</v>
      </c>
      <c r="N11" s="4"/>
      <c r="O11" s="5">
        <v>2006881387</v>
      </c>
      <c r="P11" s="4"/>
      <c r="Q11" s="5">
        <f t="shared" si="1"/>
        <v>7078372</v>
      </c>
    </row>
    <row r="12" spans="1:17" x14ac:dyDescent="0.55000000000000004">
      <c r="A12" s="1" t="s">
        <v>41</v>
      </c>
      <c r="C12" s="5">
        <v>36974</v>
      </c>
      <c r="D12" s="4"/>
      <c r="E12" s="5">
        <v>30350531018</v>
      </c>
      <c r="F12" s="4"/>
      <c r="G12" s="5">
        <v>30325118870</v>
      </c>
      <c r="H12" s="4"/>
      <c r="I12" s="5">
        <f t="shared" si="0"/>
        <v>25412148</v>
      </c>
      <c r="J12" s="4"/>
      <c r="K12" s="5">
        <v>36974</v>
      </c>
      <c r="L12" s="4"/>
      <c r="M12" s="5">
        <v>30350531018</v>
      </c>
      <c r="N12" s="4"/>
      <c r="O12" s="5">
        <v>30325118870</v>
      </c>
      <c r="P12" s="4"/>
      <c r="Q12" s="5">
        <f t="shared" si="1"/>
        <v>25412148</v>
      </c>
    </row>
    <row r="13" spans="1:17" x14ac:dyDescent="0.55000000000000004">
      <c r="A13" s="1" t="s">
        <v>32</v>
      </c>
      <c r="C13" s="5">
        <v>45214</v>
      </c>
      <c r="D13" s="4"/>
      <c r="E13" s="5">
        <v>34362576756</v>
      </c>
      <c r="F13" s="4"/>
      <c r="G13" s="5">
        <v>34345544434</v>
      </c>
      <c r="H13" s="4"/>
      <c r="I13" s="5">
        <f t="shared" si="0"/>
        <v>17032322</v>
      </c>
      <c r="J13" s="4"/>
      <c r="K13" s="5">
        <v>45214</v>
      </c>
      <c r="L13" s="4"/>
      <c r="M13" s="5">
        <v>34362576756</v>
      </c>
      <c r="N13" s="4"/>
      <c r="O13" s="5">
        <v>34345544434</v>
      </c>
      <c r="P13" s="4"/>
      <c r="Q13" s="5">
        <f t="shared" si="1"/>
        <v>17032322</v>
      </c>
    </row>
    <row r="14" spans="1:17" x14ac:dyDescent="0.55000000000000004">
      <c r="A14" s="1" t="s">
        <v>28</v>
      </c>
      <c r="C14" s="5">
        <v>55002</v>
      </c>
      <c r="D14" s="4"/>
      <c r="E14" s="5">
        <v>51290049117</v>
      </c>
      <c r="F14" s="4"/>
      <c r="G14" s="5">
        <v>50153542322</v>
      </c>
      <c r="H14" s="4"/>
      <c r="I14" s="5">
        <f t="shared" si="0"/>
        <v>1136506795</v>
      </c>
      <c r="J14" s="4"/>
      <c r="K14" s="5">
        <v>55002</v>
      </c>
      <c r="L14" s="4"/>
      <c r="M14" s="5">
        <v>51290049117</v>
      </c>
      <c r="N14" s="4"/>
      <c r="O14" s="5">
        <v>49491963241</v>
      </c>
      <c r="P14" s="4"/>
      <c r="Q14" s="5">
        <f t="shared" si="1"/>
        <v>1798085876</v>
      </c>
    </row>
    <row r="15" spans="1:17" x14ac:dyDescent="0.55000000000000004">
      <c r="A15" s="1" t="s">
        <v>44</v>
      </c>
      <c r="C15" s="5">
        <v>10000</v>
      </c>
      <c r="D15" s="4"/>
      <c r="E15" s="5">
        <v>9184606329</v>
      </c>
      <c r="F15" s="4"/>
      <c r="G15" s="5">
        <v>9166641000</v>
      </c>
      <c r="H15" s="4"/>
      <c r="I15" s="5">
        <f t="shared" si="0"/>
        <v>17965329</v>
      </c>
      <c r="J15" s="4"/>
      <c r="K15" s="5">
        <v>10000</v>
      </c>
      <c r="L15" s="4"/>
      <c r="M15" s="5">
        <v>9184606329</v>
      </c>
      <c r="N15" s="4"/>
      <c r="O15" s="5">
        <v>9166641000</v>
      </c>
      <c r="P15" s="4"/>
      <c r="Q15" s="5">
        <f t="shared" si="1"/>
        <v>17965329</v>
      </c>
    </row>
    <row r="16" spans="1:17" x14ac:dyDescent="0.55000000000000004">
      <c r="A16" s="1" t="s">
        <v>38</v>
      </c>
      <c r="C16" s="5">
        <v>3515</v>
      </c>
      <c r="D16" s="4"/>
      <c r="E16" s="5">
        <v>3020912119</v>
      </c>
      <c r="F16" s="4"/>
      <c r="G16" s="5">
        <v>3009408304</v>
      </c>
      <c r="H16" s="4"/>
      <c r="I16" s="5">
        <f t="shared" si="0"/>
        <v>11503815</v>
      </c>
      <c r="J16" s="4"/>
      <c r="K16" s="5">
        <v>3515</v>
      </c>
      <c r="L16" s="4"/>
      <c r="M16" s="5">
        <v>3020912119</v>
      </c>
      <c r="N16" s="4"/>
      <c r="O16" s="5">
        <v>3009408304</v>
      </c>
      <c r="P16" s="4"/>
      <c r="Q16" s="5">
        <f t="shared" si="1"/>
        <v>11503815</v>
      </c>
    </row>
    <row r="17" spans="5:17" ht="24.75" thickBot="1" x14ac:dyDescent="0.6">
      <c r="E17" s="7">
        <f>SUM(E8:E16)</f>
        <v>4489364453168</v>
      </c>
      <c r="F17" s="4"/>
      <c r="G17" s="7">
        <f>SUM(G8:G16)</f>
        <v>4037844679166</v>
      </c>
      <c r="H17" s="4"/>
      <c r="I17" s="7">
        <f>SUM(I8:I16)</f>
        <v>451519774002</v>
      </c>
      <c r="J17" s="4"/>
      <c r="K17" s="4"/>
      <c r="L17" s="4"/>
      <c r="M17" s="7">
        <f>SUM(M8:M16)</f>
        <v>4489364453168</v>
      </c>
      <c r="N17" s="4"/>
      <c r="O17" s="7">
        <f>SUM(O8:O16)</f>
        <v>3564954189558</v>
      </c>
      <c r="P17" s="4"/>
      <c r="Q17" s="7">
        <f>SUM(Q8:Q16)</f>
        <v>924410263610</v>
      </c>
    </row>
    <row r="18" spans="5:17" ht="24.75" thickTop="1" x14ac:dyDescent="0.55000000000000004"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5:17" x14ac:dyDescent="0.55000000000000004">
      <c r="G19" s="5"/>
      <c r="H19" s="4"/>
      <c r="I19" s="5"/>
      <c r="J19" s="4"/>
      <c r="K19" s="4"/>
      <c r="L19" s="4"/>
      <c r="M19" s="4"/>
      <c r="N19" s="4"/>
      <c r="O19" s="5"/>
      <c r="P19" s="4"/>
      <c r="Q19" s="5"/>
    </row>
    <row r="20" spans="5:17" x14ac:dyDescent="0.55000000000000004"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5:17" x14ac:dyDescent="0.55000000000000004"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5:17" x14ac:dyDescent="0.55000000000000004"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5:17" x14ac:dyDescent="0.55000000000000004">
      <c r="G23" s="5"/>
      <c r="H23" s="4"/>
      <c r="I23" s="5"/>
      <c r="J23" s="4"/>
      <c r="K23" s="4"/>
      <c r="L23" s="4"/>
      <c r="M23" s="4"/>
      <c r="N23" s="4"/>
      <c r="O23" s="5"/>
      <c r="P23" s="4"/>
      <c r="Q23" s="5"/>
    </row>
    <row r="24" spans="5:17" x14ac:dyDescent="0.55000000000000004"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6"/>
  <sheetViews>
    <sheetView rightToLeft="1" workbookViewId="0">
      <selection activeCell="I14" sqref="I14"/>
    </sheetView>
  </sheetViews>
  <sheetFormatPr defaultRowHeight="24" x14ac:dyDescent="0.55000000000000004"/>
  <cols>
    <col min="1" max="1" width="32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 x14ac:dyDescent="0.55000000000000004">
      <c r="A3" s="19" t="s">
        <v>66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 x14ac:dyDescent="0.55000000000000004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 x14ac:dyDescent="0.55000000000000004">
      <c r="A6" s="20" t="s">
        <v>3</v>
      </c>
      <c r="C6" s="21" t="s">
        <v>68</v>
      </c>
      <c r="D6" s="21" t="s">
        <v>68</v>
      </c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K6" s="21" t="s">
        <v>69</v>
      </c>
      <c r="L6" s="21" t="s">
        <v>69</v>
      </c>
      <c r="M6" s="21" t="s">
        <v>69</v>
      </c>
      <c r="N6" s="21" t="s">
        <v>69</v>
      </c>
      <c r="O6" s="21" t="s">
        <v>69</v>
      </c>
      <c r="P6" s="21" t="s">
        <v>69</v>
      </c>
      <c r="Q6" s="21" t="s">
        <v>69</v>
      </c>
    </row>
    <row r="7" spans="1:17" ht="24.75" x14ac:dyDescent="0.55000000000000004">
      <c r="A7" s="21" t="s">
        <v>3</v>
      </c>
      <c r="C7" s="21" t="s">
        <v>7</v>
      </c>
      <c r="E7" s="21" t="s">
        <v>83</v>
      </c>
      <c r="G7" s="21" t="s">
        <v>84</v>
      </c>
      <c r="I7" s="21" t="s">
        <v>86</v>
      </c>
      <c r="K7" s="21" t="s">
        <v>7</v>
      </c>
      <c r="M7" s="21" t="s">
        <v>83</v>
      </c>
      <c r="O7" s="21" t="s">
        <v>84</v>
      </c>
      <c r="Q7" s="21" t="s">
        <v>86</v>
      </c>
    </row>
    <row r="8" spans="1:17" x14ac:dyDescent="0.55000000000000004">
      <c r="A8" s="1" t="s">
        <v>18</v>
      </c>
      <c r="C8" s="3">
        <v>12200</v>
      </c>
      <c r="E8" s="8">
        <v>14099137479</v>
      </c>
      <c r="F8" s="8"/>
      <c r="G8" s="8">
        <v>14220619569</v>
      </c>
      <c r="H8" s="8"/>
      <c r="I8" s="8">
        <v>-121482090</v>
      </c>
      <c r="J8" s="8"/>
      <c r="K8" s="8">
        <v>12200</v>
      </c>
      <c r="L8" s="8"/>
      <c r="M8" s="8">
        <v>14099137479</v>
      </c>
      <c r="N8" s="8"/>
      <c r="O8" s="8">
        <v>14220619569</v>
      </c>
      <c r="P8" s="8"/>
      <c r="Q8" s="8">
        <v>-121482090</v>
      </c>
    </row>
    <row r="9" spans="1:17" x14ac:dyDescent="0.55000000000000004">
      <c r="A9" s="1" t="s">
        <v>16</v>
      </c>
      <c r="C9" s="3">
        <v>15313250</v>
      </c>
      <c r="E9" s="8">
        <v>456469704470</v>
      </c>
      <c r="F9" s="8"/>
      <c r="G9" s="8">
        <v>452982321361</v>
      </c>
      <c r="H9" s="8"/>
      <c r="I9" s="8">
        <v>3487383109</v>
      </c>
      <c r="J9" s="8"/>
      <c r="K9" s="8">
        <v>16430385</v>
      </c>
      <c r="L9" s="8"/>
      <c r="M9" s="8">
        <v>486571856152</v>
      </c>
      <c r="N9" s="8"/>
      <c r="O9" s="8">
        <v>483015176081</v>
      </c>
      <c r="P9" s="8"/>
      <c r="Q9" s="8">
        <v>3556680071</v>
      </c>
    </row>
    <row r="10" spans="1:17" x14ac:dyDescent="0.55000000000000004">
      <c r="A10" s="1" t="s">
        <v>17</v>
      </c>
      <c r="C10" s="3">
        <v>3101647</v>
      </c>
      <c r="E10" s="8">
        <v>782126067947</v>
      </c>
      <c r="F10" s="8"/>
      <c r="G10" s="8">
        <v>653555338376</v>
      </c>
      <c r="H10" s="8"/>
      <c r="I10" s="8">
        <v>128570729571</v>
      </c>
      <c r="J10" s="8"/>
      <c r="K10" s="8">
        <v>4128716</v>
      </c>
      <c r="L10" s="8"/>
      <c r="M10" s="8">
        <v>1012835364274</v>
      </c>
      <c r="N10" s="8"/>
      <c r="O10" s="8">
        <v>863882982430</v>
      </c>
      <c r="P10" s="8"/>
      <c r="Q10" s="8">
        <v>148952381844</v>
      </c>
    </row>
    <row r="11" spans="1:17" x14ac:dyDescent="0.55000000000000004">
      <c r="A11" s="1" t="s">
        <v>15</v>
      </c>
      <c r="C11" s="3">
        <v>1900042</v>
      </c>
      <c r="E11" s="8">
        <v>11629385293</v>
      </c>
      <c r="F11" s="8"/>
      <c r="G11" s="8">
        <v>9522454440</v>
      </c>
      <c r="H11" s="8"/>
      <c r="I11" s="8">
        <v>2106930853</v>
      </c>
      <c r="J11" s="8"/>
      <c r="K11" s="8">
        <v>4888602</v>
      </c>
      <c r="L11" s="8"/>
      <c r="M11" s="8">
        <v>38895508034</v>
      </c>
      <c r="N11" s="8"/>
      <c r="O11" s="8">
        <v>34430726192</v>
      </c>
      <c r="P11" s="8"/>
      <c r="Q11" s="8">
        <v>4464781842</v>
      </c>
    </row>
    <row r="12" spans="1:17" ht="24.75" thickBot="1" x14ac:dyDescent="0.6">
      <c r="E12" s="9">
        <f>SUM(E8:E11)</f>
        <v>1264324295189</v>
      </c>
      <c r="F12" s="8"/>
      <c r="G12" s="9">
        <f>SUM(G8:G11)</f>
        <v>1130280733746</v>
      </c>
      <c r="H12" s="8"/>
      <c r="I12" s="9">
        <f>SUM(I8:I11)</f>
        <v>134043561443</v>
      </c>
      <c r="J12" s="8"/>
      <c r="K12" s="8"/>
      <c r="L12" s="8"/>
      <c r="M12" s="9">
        <f>SUM(M8:M11)</f>
        <v>1552401865939</v>
      </c>
      <c r="N12" s="8"/>
      <c r="O12" s="9">
        <f>SUM(O8:O11)</f>
        <v>1395549504272</v>
      </c>
      <c r="P12" s="8"/>
      <c r="Q12" s="9">
        <f>SUM(Q8:Q11)</f>
        <v>156852361667</v>
      </c>
    </row>
    <row r="13" spans="1:17" ht="24.75" thickTop="1" x14ac:dyDescent="0.55000000000000004"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55000000000000004">
      <c r="G14" s="3"/>
      <c r="I14" s="3"/>
      <c r="O14" s="3"/>
      <c r="Q14" s="3"/>
    </row>
    <row r="16" spans="1:17" x14ac:dyDescent="0.55000000000000004">
      <c r="F16" s="10">
        <f t="shared" ref="F16" si="0">SUM(F11)</f>
        <v>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2021-08-29T14:25:21Z</dcterms:created>
  <dcterms:modified xsi:type="dcterms:W3CDTF">2021-08-31T13:15:13Z</dcterms:modified>
</cp:coreProperties>
</file>