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شهریور 1400\"/>
    </mc:Choice>
  </mc:AlternateContent>
  <xr:revisionPtr revIDLastSave="0" documentId="13_ncr:1_{EEB6C679-66DD-490F-BCE5-83AC484388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K9" i="13"/>
  <c r="I10" i="13"/>
  <c r="K8" i="13" s="1"/>
  <c r="K10" i="13" s="1"/>
  <c r="E10" i="13"/>
  <c r="G9" i="13" s="1"/>
  <c r="Q9" i="12"/>
  <c r="Q10" i="12"/>
  <c r="Q11" i="12"/>
  <c r="Q12" i="12"/>
  <c r="Q13" i="12"/>
  <c r="Q8" i="12"/>
  <c r="I9" i="12"/>
  <c r="I10" i="12"/>
  <c r="I11" i="12"/>
  <c r="I12" i="12"/>
  <c r="I13" i="12"/>
  <c r="I8" i="12"/>
  <c r="C14" i="12"/>
  <c r="E14" i="12"/>
  <c r="G14" i="12"/>
  <c r="K14" i="12"/>
  <c r="M14" i="12"/>
  <c r="O14" i="12"/>
  <c r="S9" i="11"/>
  <c r="S10" i="11"/>
  <c r="S11" i="11"/>
  <c r="S8" i="11"/>
  <c r="S12" i="11" s="1"/>
  <c r="U9" i="11" s="1"/>
  <c r="I9" i="11"/>
  <c r="I10" i="11"/>
  <c r="I11" i="11"/>
  <c r="I8" i="11"/>
  <c r="C12" i="11"/>
  <c r="E12" i="11"/>
  <c r="G12" i="11"/>
  <c r="M12" i="11"/>
  <c r="O12" i="11"/>
  <c r="Q12" i="11"/>
  <c r="M18" i="10"/>
  <c r="O18" i="10"/>
  <c r="Q9" i="10"/>
  <c r="Q10" i="10"/>
  <c r="Q11" i="10"/>
  <c r="Q12" i="10"/>
  <c r="Q13" i="10"/>
  <c r="Q14" i="10"/>
  <c r="Q15" i="10"/>
  <c r="Q16" i="10"/>
  <c r="Q17" i="10"/>
  <c r="Q8" i="10"/>
  <c r="Q18" i="10" s="1"/>
  <c r="I9" i="10"/>
  <c r="I10" i="10"/>
  <c r="I11" i="10"/>
  <c r="I12" i="10"/>
  <c r="I13" i="10"/>
  <c r="I14" i="10"/>
  <c r="I15" i="10"/>
  <c r="I16" i="10"/>
  <c r="I17" i="10"/>
  <c r="I8" i="10"/>
  <c r="G18" i="10"/>
  <c r="E18" i="10"/>
  <c r="Q9" i="9"/>
  <c r="Q10" i="9"/>
  <c r="Q11" i="9"/>
  <c r="Q12" i="9"/>
  <c r="Q13" i="9"/>
  <c r="Q14" i="9"/>
  <c r="Q15" i="9"/>
  <c r="Q16" i="9"/>
  <c r="Q8" i="9"/>
  <c r="I9" i="9"/>
  <c r="I10" i="9"/>
  <c r="I11" i="9"/>
  <c r="I12" i="9"/>
  <c r="I13" i="9"/>
  <c r="I14" i="9"/>
  <c r="I15" i="9"/>
  <c r="I16" i="9"/>
  <c r="I8" i="9"/>
  <c r="E17" i="9"/>
  <c r="G17" i="9"/>
  <c r="M17" i="9"/>
  <c r="O17" i="9"/>
  <c r="S9" i="8"/>
  <c r="Q9" i="8"/>
  <c r="O9" i="8"/>
  <c r="M9" i="8"/>
  <c r="K9" i="8"/>
  <c r="I9" i="8"/>
  <c r="I10" i="7"/>
  <c r="K10" i="7"/>
  <c r="M10" i="7"/>
  <c r="O10" i="7"/>
  <c r="Q10" i="7"/>
  <c r="S10" i="7"/>
  <c r="S11" i="6"/>
  <c r="K11" i="6"/>
  <c r="M11" i="6"/>
  <c r="O11" i="6"/>
  <c r="Q9" i="6"/>
  <c r="Q10" i="6"/>
  <c r="Q8" i="6"/>
  <c r="Q11" i="6" s="1"/>
  <c r="AK15" i="3"/>
  <c r="Q15" i="3"/>
  <c r="S15" i="3"/>
  <c r="W15" i="3"/>
  <c r="AA15" i="3"/>
  <c r="AG15" i="3"/>
  <c r="AI15" i="3"/>
  <c r="I17" i="9" l="1"/>
  <c r="G8" i="13"/>
  <c r="G10" i="13" s="1"/>
  <c r="C9" i="15"/>
  <c r="I12" i="11"/>
  <c r="C7" i="15" s="1"/>
  <c r="Q14" i="12"/>
  <c r="I14" i="12"/>
  <c r="C8" i="15" s="1"/>
  <c r="U8" i="11"/>
  <c r="U10" i="11"/>
  <c r="U11" i="11"/>
  <c r="I18" i="10"/>
  <c r="Q17" i="9"/>
  <c r="C10" i="15" l="1"/>
  <c r="E9" i="15" s="1"/>
  <c r="E7" i="15"/>
  <c r="U12" i="11"/>
  <c r="K9" i="11"/>
  <c r="K11" i="11"/>
  <c r="K10" i="11"/>
  <c r="K8" i="11"/>
  <c r="E8" i="15" l="1"/>
  <c r="E10" i="15" s="1"/>
  <c r="K12" i="11"/>
  <c r="Y12" i="1" l="1"/>
  <c r="E12" i="1"/>
  <c r="G12" i="1"/>
  <c r="K12" i="1"/>
  <c r="O12" i="1"/>
  <c r="W12" i="1"/>
  <c r="U12" i="1"/>
</calcChain>
</file>

<file path=xl/sharedStrings.xml><?xml version="1.0" encoding="utf-8"?>
<sst xmlns="http://schemas.openxmlformats.org/spreadsheetml/2006/main" count="455" uniqueCount="106">
  <si>
    <t>صندوق سرمایه‌گذاری اختصاصی بازارگردانی مفید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</si>
  <si>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</si>
  <si>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</si>
  <si>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</si>
  <si>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</si>
  <si>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</si>
  <si>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</si>
  <si>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</si>
  <si>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</si>
  <si>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</si>
  <si>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</si>
  <si>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</si>
  <si>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</si>
  <si>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</si>
  <si>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</si>
  <si>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</si>
  <si>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</si>
  <si>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</si>
  <si>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</si>
  <si>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</si>
  <si>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</si>
  <si>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</si>
  <si>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</si>
  <si>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</si>
  <si>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</si>
  <si>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</si>
  <si>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</si>
  <si>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</si>
  <si>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</si>
  <si>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</si>
  <si>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</si>
  <si>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</si>
  <si>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</si>
  <si>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</si>
  <si>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</si>
  <si>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</si>
  <si>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</si>
  <si>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</si>
  <si>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</si>
  <si>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</si>
  <si>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اسنادخزانه-م18بودجه98-010614</t>
  </si>
  <si>
    <t>1398/11/12</t>
  </si>
  <si>
    <t>1401/06/14</t>
  </si>
  <si>
    <t>اسنادخزانه-م3بودجه99-011110</t>
  </si>
  <si>
    <t>1399/06/22</t>
  </si>
  <si>
    <t>1401/11/10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</si>
  <si>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</si>
  <si>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</si>
  <si>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</si>
  <si>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</si>
  <si>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</si>
  <si>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</si>
  <si>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</si>
  <si>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</si>
  <si>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</si>
  <si>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</si>
  <si>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</si>
  <si>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</si>
  <si>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</si>
  <si>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</si>
  <si>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</si>
  <si>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</si>
  <si>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</si>
  <si>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</si>
  <si>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</si>
  <si>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</si>
  <si>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</si>
  <si>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</si>
  <si>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</si>
  <si>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</si>
  <si>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</si>
  <si>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</si>
  <si>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</si>
  <si>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</si>
  <si>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</si>
  <si>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</si>
  <si>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</si>
  <si>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</si>
  <si>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</si>
  <si>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</si>
  <si>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</si>
  <si>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</si>
  <si>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</si>
  <si>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</si>
  <si>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</si>
  <si>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</si>
  <si>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سکه تمام بهارتحویلی 1روزه رفاه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</si>
  <si>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</si>
  <si>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</si>
  <si>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</si>
  <si>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</si>
  <si>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</si>
  <si>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</si>
  <si>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</si>
  <si>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</si>
  <si>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</si>
  <si>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</si>
  <si>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</si>
  <si>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</si>
  <si>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</si>
  <si>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</si>
  <si>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</si>
  <si>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1400/06/01</t>
  </si>
  <si>
    <t>-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</si>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</sst>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64" fontId="2" fillId="0" borderId="0" xfId="1" applyNumberFormat="1" applyFont="1"/>
    <xf numFmtId="0" fontId="2" fillId="0" borderId="0" xfId="0" applyFont="1" applyAlignment="1"/>
    <xf numFmtId="3" fontId="2" fillId="0" borderId="2" xfId="0" applyNumberFormat="1" applyFont="1" applyBorder="1" applyAlignment="1"/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/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0</xdr:row>
          <xdr:rowOff>38100</xdr:rowOff>
        </xdr:from>
        <xdr:to>
          <xdr:col>11</xdr:col>
          <xdr:colOff>28575</xdr:colOff>
          <xdr:row>32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7812A43-5E88-4187-A770-E7BFFFE95E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01AE-48F8-42C7-88D2-A444CBB64A27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419100</xdr:colOff>
                <xdr:row>0</xdr:row>
                <xdr:rowOff>38100</xdr:rowOff>
              </from>
              <to>
                <xdr:col>11</xdr:col>
                <xdr:colOff>28575</xdr:colOff>
                <xdr:row>32</xdr:row>
                <xdr:rowOff>104775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O18" sqref="O18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4.75" x14ac:dyDescent="0.55000000000000004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6" spans="1:21" ht="24.75" x14ac:dyDescent="0.55000000000000004">
      <c r="A6" s="21" t="s">
        <v>3</v>
      </c>
      <c r="C6" s="22" t="s">
        <v>67</v>
      </c>
      <c r="D6" s="22" t="s">
        <v>67</v>
      </c>
      <c r="E6" s="22" t="s">
        <v>67</v>
      </c>
      <c r="F6" s="22" t="s">
        <v>67</v>
      </c>
      <c r="G6" s="22" t="s">
        <v>67</v>
      </c>
      <c r="H6" s="22" t="s">
        <v>67</v>
      </c>
      <c r="I6" s="22" t="s">
        <v>67</v>
      </c>
      <c r="J6" s="22" t="s">
        <v>67</v>
      </c>
      <c r="K6" s="22" t="s">
        <v>67</v>
      </c>
      <c r="M6" s="22" t="s">
        <v>68</v>
      </c>
      <c r="N6" s="22" t="s">
        <v>68</v>
      </c>
      <c r="O6" s="22" t="s">
        <v>68</v>
      </c>
      <c r="P6" s="22" t="s">
        <v>68</v>
      </c>
      <c r="Q6" s="22" t="s">
        <v>68</v>
      </c>
      <c r="R6" s="22" t="s">
        <v>68</v>
      </c>
      <c r="S6" s="22" t="s">
        <v>68</v>
      </c>
      <c r="T6" s="22" t="s">
        <v>68</v>
      </c>
      <c r="U6" s="22" t="s">
        <v>68</v>
      </c>
    </row>
    <row r="7" spans="1:21" ht="24.75" x14ac:dyDescent="0.55000000000000004">
      <c r="A7" s="22" t="s">
        <v>3</v>
      </c>
      <c r="C7" s="22" t="s">
        <v>87</v>
      </c>
      <c r="E7" s="22" t="s">
        <v>88</v>
      </c>
      <c r="G7" s="22" t="s">
        <v>89</v>
      </c>
      <c r="I7" s="22" t="s">
        <v>52</v>
      </c>
      <c r="K7" s="22" t="s">
        <v>90</v>
      </c>
      <c r="M7" s="22" t="s">
        <v>87</v>
      </c>
      <c r="O7" s="22" t="s">
        <v>88</v>
      </c>
      <c r="Q7" s="22" t="s">
        <v>89</v>
      </c>
      <c r="S7" s="22" t="s">
        <v>52</v>
      </c>
      <c r="U7" s="22" t="s">
        <v>90</v>
      </c>
    </row>
    <row r="8" spans="1:21" x14ac:dyDescent="0.55000000000000004">
      <c r="A8" s="1" t="s">
        <v>16</v>
      </c>
      <c r="C8" s="9">
        <v>0</v>
      </c>
      <c r="D8" s="9"/>
      <c r="E8" s="9">
        <v>-214272820</v>
      </c>
      <c r="F8" s="9"/>
      <c r="G8" s="9">
        <v>-337175097</v>
      </c>
      <c r="H8" s="9"/>
      <c r="I8" s="9">
        <f>C8+E8+G8</f>
        <v>-551447917</v>
      </c>
      <c r="J8" s="9"/>
      <c r="K8" s="11">
        <f>I8/$I$12</f>
        <v>1.4400344238339015E-3</v>
      </c>
      <c r="L8" s="9"/>
      <c r="M8" s="9">
        <v>0</v>
      </c>
      <c r="N8" s="9"/>
      <c r="O8" s="9">
        <v>-3353171</v>
      </c>
      <c r="P8" s="9"/>
      <c r="Q8" s="9">
        <v>3219504974</v>
      </c>
      <c r="R8" s="9"/>
      <c r="S8" s="9">
        <f>M8+O8+Q8</f>
        <v>3216151803</v>
      </c>
      <c r="U8" s="11">
        <f>S8/$S$12</f>
        <v>4.4868249794356562E-3</v>
      </c>
    </row>
    <row r="9" spans="1:21" x14ac:dyDescent="0.55000000000000004">
      <c r="A9" s="1" t="s">
        <v>17</v>
      </c>
      <c r="C9" s="9">
        <v>0</v>
      </c>
      <c r="D9" s="9"/>
      <c r="E9" s="9">
        <v>-520466946211</v>
      </c>
      <c r="F9" s="9"/>
      <c r="G9" s="9">
        <v>245680634685</v>
      </c>
      <c r="H9" s="9"/>
      <c r="I9" s="9">
        <f t="shared" ref="I9:I11" si="0">C9+E9+G9</f>
        <v>-274786311526</v>
      </c>
      <c r="J9" s="9"/>
      <c r="K9" s="11">
        <f t="shared" ref="K9:K11" si="1">I9/$I$12</f>
        <v>0.71756866894790794</v>
      </c>
      <c r="L9" s="9"/>
      <c r="M9" s="9">
        <v>0</v>
      </c>
      <c r="N9" s="9"/>
      <c r="O9" s="9">
        <v>158534974102</v>
      </c>
      <c r="P9" s="9"/>
      <c r="Q9" s="9">
        <v>394633016529</v>
      </c>
      <c r="R9" s="9"/>
      <c r="S9" s="9">
        <f t="shared" ref="S9:S11" si="2">M9+O9+Q9</f>
        <v>553167990631</v>
      </c>
      <c r="U9" s="11">
        <f t="shared" ref="U9:U11" si="3">S9/$S$12</f>
        <v>0.77171977885877174</v>
      </c>
    </row>
    <row r="10" spans="1:21" x14ac:dyDescent="0.55000000000000004">
      <c r="A10" s="1" t="s">
        <v>15</v>
      </c>
      <c r="C10" s="9">
        <v>0</v>
      </c>
      <c r="D10" s="9"/>
      <c r="E10" s="9">
        <v>-120897727118</v>
      </c>
      <c r="F10" s="9"/>
      <c r="G10" s="9">
        <v>13294698568</v>
      </c>
      <c r="H10" s="9"/>
      <c r="I10" s="9">
        <f t="shared" si="0"/>
        <v>-107603028550</v>
      </c>
      <c r="J10" s="9"/>
      <c r="K10" s="11">
        <f t="shared" si="1"/>
        <v>0.28099129662825822</v>
      </c>
      <c r="L10" s="9"/>
      <c r="M10" s="9">
        <v>20354272800</v>
      </c>
      <c r="N10" s="9"/>
      <c r="O10" s="9">
        <v>122422618666</v>
      </c>
      <c r="P10" s="9"/>
      <c r="Q10" s="9">
        <v>17759480410</v>
      </c>
      <c r="R10" s="9"/>
      <c r="S10" s="9">
        <f t="shared" si="2"/>
        <v>160536371876</v>
      </c>
      <c r="U10" s="11">
        <f t="shared" si="3"/>
        <v>0.22396287475277751</v>
      </c>
    </row>
    <row r="11" spans="1:21" x14ac:dyDescent="0.55000000000000004">
      <c r="A11" s="1" t="s">
        <v>86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11">
        <f t="shared" si="1"/>
        <v>0</v>
      </c>
      <c r="L11" s="9"/>
      <c r="M11" s="9">
        <v>0</v>
      </c>
      <c r="N11" s="9"/>
      <c r="O11" s="9">
        <v>0</v>
      </c>
      <c r="P11" s="9"/>
      <c r="Q11" s="9">
        <v>-121482090</v>
      </c>
      <c r="R11" s="9"/>
      <c r="S11" s="9">
        <f t="shared" si="2"/>
        <v>-121482090</v>
      </c>
      <c r="U11" s="11">
        <f t="shared" si="3"/>
        <v>-1.6947859098492019E-4</v>
      </c>
    </row>
    <row r="12" spans="1:21" ht="24.75" thickBot="1" x14ac:dyDescent="0.6">
      <c r="C12" s="10">
        <f>SUM(C8:C11)</f>
        <v>0</v>
      </c>
      <c r="D12" s="9"/>
      <c r="E12" s="10">
        <f>SUM(E8:E11)</f>
        <v>-641578946149</v>
      </c>
      <c r="F12" s="9"/>
      <c r="G12" s="10">
        <f>SUM(G8:G11)</f>
        <v>258638158156</v>
      </c>
      <c r="H12" s="9"/>
      <c r="I12" s="10">
        <f>SUM(I8:I11)</f>
        <v>-382940787993</v>
      </c>
      <c r="J12" s="9"/>
      <c r="K12" s="12">
        <f>SUM(K8:K11)</f>
        <v>1</v>
      </c>
      <c r="L12" s="9"/>
      <c r="M12" s="10">
        <f>SUM(M8:M11)</f>
        <v>20354272800</v>
      </c>
      <c r="N12" s="9"/>
      <c r="O12" s="10">
        <f>SUM(O8:O11)</f>
        <v>280954239597</v>
      </c>
      <c r="P12" s="9"/>
      <c r="Q12" s="10">
        <f>SUM(Q8:Q11)</f>
        <v>415490519823</v>
      </c>
      <c r="R12" s="9"/>
      <c r="S12" s="10">
        <f>SUM(S8:S11)</f>
        <v>716799032220</v>
      </c>
      <c r="U12" s="12">
        <f>SUM(U8:U11)</f>
        <v>1</v>
      </c>
    </row>
    <row r="13" spans="1:21" ht="24.75" thickTop="1" x14ac:dyDescent="0.55000000000000004">
      <c r="E13" s="17"/>
      <c r="G13" s="17"/>
      <c r="M13" s="17"/>
      <c r="O13" s="17"/>
      <c r="Q13" s="1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topLeftCell="A2" zoomScale="90" zoomScaleNormal="90" workbookViewId="0">
      <selection activeCell="O19" sqref="O19"/>
    </sheetView>
  </sheetViews>
  <sheetFormatPr defaultRowHeight="24" x14ac:dyDescent="0.55000000000000004"/>
  <cols>
    <col min="1" max="1" width="31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5.28515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 x14ac:dyDescent="0.55000000000000004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 x14ac:dyDescent="0.55000000000000004">
      <c r="A6" s="21" t="s">
        <v>69</v>
      </c>
      <c r="C6" s="22" t="s">
        <v>67</v>
      </c>
      <c r="D6" s="22" t="s">
        <v>67</v>
      </c>
      <c r="E6" s="22" t="s">
        <v>67</v>
      </c>
      <c r="F6" s="22" t="s">
        <v>67</v>
      </c>
      <c r="G6" s="22" t="s">
        <v>67</v>
      </c>
      <c r="H6" s="22" t="s">
        <v>67</v>
      </c>
      <c r="I6" s="22" t="s">
        <v>67</v>
      </c>
      <c r="K6" s="22" t="s">
        <v>68</v>
      </c>
      <c r="L6" s="22" t="s">
        <v>68</v>
      </c>
      <c r="M6" s="22" t="s">
        <v>68</v>
      </c>
      <c r="N6" s="22" t="s">
        <v>68</v>
      </c>
      <c r="O6" s="22" t="s">
        <v>68</v>
      </c>
      <c r="P6" s="22" t="s">
        <v>68</v>
      </c>
      <c r="Q6" s="22" t="s">
        <v>68</v>
      </c>
    </row>
    <row r="7" spans="1:17" ht="24.75" x14ac:dyDescent="0.55000000000000004">
      <c r="A7" s="22" t="s">
        <v>69</v>
      </c>
      <c r="C7" s="22" t="s">
        <v>91</v>
      </c>
      <c r="E7" s="22" t="s">
        <v>88</v>
      </c>
      <c r="G7" s="22" t="s">
        <v>89</v>
      </c>
      <c r="I7" s="22" t="s">
        <v>92</v>
      </c>
      <c r="K7" s="22" t="s">
        <v>91</v>
      </c>
      <c r="M7" s="22" t="s">
        <v>88</v>
      </c>
      <c r="O7" s="22" t="s">
        <v>89</v>
      </c>
      <c r="Q7" s="22" t="s">
        <v>92</v>
      </c>
    </row>
    <row r="8" spans="1:17" x14ac:dyDescent="0.55000000000000004">
      <c r="A8" s="1" t="s">
        <v>37</v>
      </c>
      <c r="C8" s="9">
        <v>0</v>
      </c>
      <c r="D8" s="9"/>
      <c r="E8" s="9">
        <v>-11503815</v>
      </c>
      <c r="F8" s="9"/>
      <c r="G8" s="9">
        <v>762743</v>
      </c>
      <c r="H8" s="9"/>
      <c r="I8" s="9">
        <f>C8+E8+G8</f>
        <v>-10741072</v>
      </c>
      <c r="J8" s="9"/>
      <c r="K8" s="9">
        <v>0</v>
      </c>
      <c r="L8" s="9"/>
      <c r="M8" s="9">
        <v>0</v>
      </c>
      <c r="N8" s="9"/>
      <c r="O8" s="9">
        <v>762743</v>
      </c>
      <c r="P8" s="9"/>
      <c r="Q8" s="9">
        <f>K8+M8+O8</f>
        <v>762743</v>
      </c>
    </row>
    <row r="9" spans="1:17" x14ac:dyDescent="0.55000000000000004">
      <c r="A9" s="1" t="s">
        <v>40</v>
      </c>
      <c r="C9" s="9">
        <v>0</v>
      </c>
      <c r="D9" s="9"/>
      <c r="E9" s="9">
        <v>-25412148</v>
      </c>
      <c r="F9" s="9"/>
      <c r="G9" s="9">
        <v>23269215</v>
      </c>
      <c r="H9" s="9"/>
      <c r="I9" s="9">
        <f t="shared" ref="I9:I13" si="0">C9+E9+G9</f>
        <v>-2142933</v>
      </c>
      <c r="J9" s="9"/>
      <c r="K9" s="9">
        <v>0</v>
      </c>
      <c r="L9" s="9"/>
      <c r="M9" s="9">
        <v>0</v>
      </c>
      <c r="N9" s="9"/>
      <c r="O9" s="9">
        <v>23269215</v>
      </c>
      <c r="P9" s="9"/>
      <c r="Q9" s="9">
        <f t="shared" ref="Q9:Q13" si="1">K9+M9+O9</f>
        <v>23269215</v>
      </c>
    </row>
    <row r="10" spans="1:17" x14ac:dyDescent="0.55000000000000004">
      <c r="A10" s="1" t="s">
        <v>34</v>
      </c>
      <c r="C10" s="9">
        <v>0</v>
      </c>
      <c r="D10" s="9"/>
      <c r="E10" s="9">
        <v>-7078372</v>
      </c>
      <c r="F10" s="9"/>
      <c r="G10" s="9">
        <v>7624501</v>
      </c>
      <c r="H10" s="9"/>
      <c r="I10" s="9">
        <f t="shared" si="0"/>
        <v>546129</v>
      </c>
      <c r="J10" s="9"/>
      <c r="K10" s="9">
        <v>0</v>
      </c>
      <c r="L10" s="9"/>
      <c r="M10" s="9">
        <v>0</v>
      </c>
      <c r="N10" s="9"/>
      <c r="O10" s="9">
        <v>7624501</v>
      </c>
      <c r="P10" s="9"/>
      <c r="Q10" s="9">
        <f t="shared" si="1"/>
        <v>7624501</v>
      </c>
    </row>
    <row r="11" spans="1:17" x14ac:dyDescent="0.55000000000000004">
      <c r="A11" s="1" t="s">
        <v>31</v>
      </c>
      <c r="C11" s="9">
        <v>0</v>
      </c>
      <c r="D11" s="9"/>
      <c r="E11" s="9">
        <v>-17965329</v>
      </c>
      <c r="F11" s="9"/>
      <c r="G11" s="9">
        <v>5704225</v>
      </c>
      <c r="H11" s="9"/>
      <c r="I11" s="9">
        <f t="shared" si="0"/>
        <v>-12261104</v>
      </c>
      <c r="J11" s="9"/>
      <c r="K11" s="9">
        <v>0</v>
      </c>
      <c r="L11" s="9"/>
      <c r="M11" s="9">
        <v>0</v>
      </c>
      <c r="N11" s="9"/>
      <c r="O11" s="9">
        <v>5704225</v>
      </c>
      <c r="P11" s="9"/>
      <c r="Q11" s="9">
        <f t="shared" si="1"/>
        <v>5704225</v>
      </c>
    </row>
    <row r="12" spans="1:17" x14ac:dyDescent="0.55000000000000004">
      <c r="A12" s="1" t="s">
        <v>27</v>
      </c>
      <c r="C12" s="9">
        <v>0</v>
      </c>
      <c r="D12" s="9"/>
      <c r="E12" s="9">
        <v>-1798085872</v>
      </c>
      <c r="F12" s="9"/>
      <c r="G12" s="9">
        <v>2089495056</v>
      </c>
      <c r="H12" s="9"/>
      <c r="I12" s="9">
        <f t="shared" si="0"/>
        <v>291409184</v>
      </c>
      <c r="J12" s="9"/>
      <c r="K12" s="9">
        <v>0</v>
      </c>
      <c r="L12" s="9"/>
      <c r="M12" s="9">
        <v>0</v>
      </c>
      <c r="N12" s="9"/>
      <c r="O12" s="9">
        <v>2089495056</v>
      </c>
      <c r="P12" s="9"/>
      <c r="Q12" s="9">
        <f t="shared" si="1"/>
        <v>2089495056</v>
      </c>
    </row>
    <row r="13" spans="1:17" x14ac:dyDescent="0.55000000000000004">
      <c r="A13" s="1" t="s">
        <v>43</v>
      </c>
      <c r="C13" s="9">
        <v>0</v>
      </c>
      <c r="D13" s="9"/>
      <c r="E13" s="9">
        <v>-17032322</v>
      </c>
      <c r="F13" s="9"/>
      <c r="G13" s="9">
        <v>11113591</v>
      </c>
      <c r="H13" s="9"/>
      <c r="I13" s="9">
        <f t="shared" si="0"/>
        <v>-5918731</v>
      </c>
      <c r="J13" s="9"/>
      <c r="K13" s="9">
        <v>0</v>
      </c>
      <c r="L13" s="9"/>
      <c r="M13" s="9">
        <v>0</v>
      </c>
      <c r="N13" s="9"/>
      <c r="O13" s="9">
        <v>11113591</v>
      </c>
      <c r="P13" s="9"/>
      <c r="Q13" s="9">
        <f t="shared" si="1"/>
        <v>11113591</v>
      </c>
    </row>
    <row r="14" spans="1:17" ht="24.75" thickBot="1" x14ac:dyDescent="0.6">
      <c r="C14" s="10">
        <f>SUM(C8:C13)</f>
        <v>0</v>
      </c>
      <c r="D14" s="9"/>
      <c r="E14" s="10">
        <f>SUM(E8:E13)</f>
        <v>-1877077858</v>
      </c>
      <c r="F14" s="9"/>
      <c r="G14" s="10">
        <f>SUM(G8:G13)</f>
        <v>2137969331</v>
      </c>
      <c r="H14" s="9"/>
      <c r="I14" s="10">
        <f>SUM(I8:I13)</f>
        <v>260891473</v>
      </c>
      <c r="J14" s="9"/>
      <c r="K14" s="10">
        <f>SUM(K8:K13)</f>
        <v>0</v>
      </c>
      <c r="L14" s="9"/>
      <c r="M14" s="10">
        <f>SUM(M8:M13)</f>
        <v>0</v>
      </c>
      <c r="N14" s="9"/>
      <c r="O14" s="10">
        <f>SUM(O8:O13)</f>
        <v>2137969331</v>
      </c>
      <c r="P14" s="9"/>
      <c r="Q14" s="10">
        <f>SUM(Q8:Q13)</f>
        <v>2137969331</v>
      </c>
    </row>
    <row r="15" spans="1:17" ht="24.75" thickTop="1" x14ac:dyDescent="0.55000000000000004">
      <c r="E15" s="17"/>
      <c r="G15" s="1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D13" sqref="D13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4.75" x14ac:dyDescent="0.55000000000000004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24.75" x14ac:dyDescent="0.55000000000000004">
      <c r="A6" s="22" t="s">
        <v>93</v>
      </c>
      <c r="B6" s="22" t="s">
        <v>93</v>
      </c>
      <c r="C6" s="22" t="s">
        <v>93</v>
      </c>
      <c r="E6" s="22" t="s">
        <v>67</v>
      </c>
      <c r="F6" s="22" t="s">
        <v>67</v>
      </c>
      <c r="G6" s="22" t="s">
        <v>67</v>
      </c>
      <c r="I6" s="22" t="s">
        <v>68</v>
      </c>
      <c r="J6" s="22" t="s">
        <v>68</v>
      </c>
      <c r="K6" s="22" t="s">
        <v>68</v>
      </c>
    </row>
    <row r="7" spans="1:11" ht="24.75" x14ac:dyDescent="0.55000000000000004">
      <c r="A7" s="22" t="s">
        <v>94</v>
      </c>
      <c r="C7" s="22" t="s">
        <v>49</v>
      </c>
      <c r="E7" s="22" t="s">
        <v>95</v>
      </c>
      <c r="G7" s="22" t="s">
        <v>96</v>
      </c>
      <c r="I7" s="22" t="s">
        <v>95</v>
      </c>
      <c r="K7" s="22" t="s">
        <v>96</v>
      </c>
    </row>
    <row r="8" spans="1:11" x14ac:dyDescent="0.55000000000000004">
      <c r="A8" s="1" t="s">
        <v>55</v>
      </c>
      <c r="C8" s="4" t="s">
        <v>56</v>
      </c>
      <c r="D8" s="4"/>
      <c r="E8" s="6">
        <v>75934507</v>
      </c>
      <c r="F8" s="4"/>
      <c r="G8" s="11">
        <f>E8/$E$10</f>
        <v>1</v>
      </c>
      <c r="H8" s="4"/>
      <c r="I8" s="6">
        <v>1787079885</v>
      </c>
      <c r="J8" s="4"/>
      <c r="K8" s="11">
        <f>I8/$I$10</f>
        <v>0.9565651766889145</v>
      </c>
    </row>
    <row r="9" spans="1:11" x14ac:dyDescent="0.55000000000000004">
      <c r="A9" s="1" t="s">
        <v>59</v>
      </c>
      <c r="C9" s="4" t="s">
        <v>60</v>
      </c>
      <c r="D9" s="4"/>
      <c r="E9" s="6">
        <v>0</v>
      </c>
      <c r="F9" s="4"/>
      <c r="G9" s="11">
        <f>E9/$E$10</f>
        <v>0</v>
      </c>
      <c r="H9" s="4"/>
      <c r="I9" s="6">
        <v>81146064</v>
      </c>
      <c r="J9" s="4"/>
      <c r="K9" s="11">
        <f>I9/$I$10</f>
        <v>4.3434823311085481E-2</v>
      </c>
    </row>
    <row r="10" spans="1:11" ht="24.75" thickBot="1" x14ac:dyDescent="0.6">
      <c r="C10" s="4"/>
      <c r="D10" s="4"/>
      <c r="E10" s="7">
        <f>SUM(E8:E9)</f>
        <v>75934507</v>
      </c>
      <c r="F10" s="4"/>
      <c r="G10" s="16">
        <f>SUM(G8:G9)</f>
        <v>1</v>
      </c>
      <c r="H10" s="4"/>
      <c r="I10" s="7">
        <f>SUM(SUM(I8:I9))</f>
        <v>1868225949</v>
      </c>
      <c r="J10" s="4"/>
      <c r="K10" s="16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J12" sqref="J12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3" t="s">
        <v>0</v>
      </c>
      <c r="B2" s="23"/>
      <c r="C2" s="23"/>
      <c r="D2" s="23"/>
      <c r="E2" s="23"/>
    </row>
    <row r="3" spans="1:5" ht="24.75" x14ac:dyDescent="0.55000000000000004">
      <c r="A3" s="23" t="s">
        <v>65</v>
      </c>
      <c r="B3" s="23"/>
      <c r="C3" s="23"/>
      <c r="D3" s="23"/>
      <c r="E3" s="23"/>
    </row>
    <row r="4" spans="1:5" ht="24.75" x14ac:dyDescent="0.55000000000000004">
      <c r="A4" s="23" t="s">
        <v>2</v>
      </c>
      <c r="B4" s="23"/>
      <c r="C4" s="23"/>
      <c r="D4" s="23"/>
      <c r="E4" s="23"/>
    </row>
    <row r="5" spans="1:5" x14ac:dyDescent="0.55000000000000004">
      <c r="C5" s="24" t="s">
        <v>67</v>
      </c>
      <c r="E5" s="1" t="s">
        <v>104</v>
      </c>
    </row>
    <row r="6" spans="1:5" x14ac:dyDescent="0.55000000000000004">
      <c r="A6" s="21" t="s">
        <v>97</v>
      </c>
      <c r="C6" s="25"/>
      <c r="E6" s="20" t="s">
        <v>105</v>
      </c>
    </row>
    <row r="7" spans="1:5" ht="24.75" x14ac:dyDescent="0.55000000000000004">
      <c r="A7" s="22" t="s">
        <v>97</v>
      </c>
      <c r="C7" s="22" t="s">
        <v>52</v>
      </c>
      <c r="E7" s="22" t="s">
        <v>52</v>
      </c>
    </row>
    <row r="8" spans="1:5" x14ac:dyDescent="0.55000000000000004">
      <c r="A8" s="1" t="s">
        <v>98</v>
      </c>
      <c r="C8" s="6">
        <v>0</v>
      </c>
      <c r="D8" s="4"/>
      <c r="E8" s="6">
        <v>3697233151</v>
      </c>
    </row>
    <row r="9" spans="1:5" ht="25.5" thickBot="1" x14ac:dyDescent="0.65">
      <c r="A9" s="2" t="s">
        <v>74</v>
      </c>
      <c r="C9" s="7">
        <v>0</v>
      </c>
      <c r="D9" s="4"/>
      <c r="E9" s="7">
        <v>3697233151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opLeftCell="A4" workbookViewId="0">
      <selection activeCell="U17" sqref="U17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5703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4.75" x14ac:dyDescent="0.5500000000000000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24.75" x14ac:dyDescent="0.55000000000000004">
      <c r="A6" s="21" t="s">
        <v>3</v>
      </c>
      <c r="C6" s="22" t="s">
        <v>102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24.75" x14ac:dyDescent="0.55000000000000004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 x14ac:dyDescent="0.55000000000000004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J8" s="5"/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x14ac:dyDescent="0.55000000000000004">
      <c r="A9" s="1" t="s">
        <v>15</v>
      </c>
      <c r="C9" s="9">
        <v>171040882</v>
      </c>
      <c r="D9" s="9"/>
      <c r="E9" s="9">
        <v>926213724668</v>
      </c>
      <c r="F9" s="9"/>
      <c r="G9" s="9">
        <v>1102375246496.4399</v>
      </c>
      <c r="H9" s="9"/>
      <c r="I9" s="9">
        <v>5298682</v>
      </c>
      <c r="J9" s="9"/>
      <c r="K9" s="9">
        <v>34156855268</v>
      </c>
      <c r="L9" s="9"/>
      <c r="M9" s="9">
        <v>-8497379</v>
      </c>
      <c r="N9" s="9"/>
      <c r="O9" s="9">
        <v>56184248567</v>
      </c>
      <c r="P9" s="9"/>
      <c r="Q9" s="9">
        <v>167842185</v>
      </c>
      <c r="R9" s="9"/>
      <c r="S9" s="9">
        <v>5800</v>
      </c>
      <c r="T9" s="9"/>
      <c r="U9" s="9">
        <v>914196732756</v>
      </c>
      <c r="V9" s="9"/>
      <c r="W9" s="9">
        <v>972744824648</v>
      </c>
      <c r="X9" s="9"/>
      <c r="Y9" s="11">
        <v>0.21492803398117133</v>
      </c>
    </row>
    <row r="10" spans="1:25" x14ac:dyDescent="0.55000000000000004">
      <c r="A10" s="1" t="s">
        <v>16</v>
      </c>
      <c r="C10" s="9">
        <v>402307</v>
      </c>
      <c r="D10" s="9"/>
      <c r="E10" s="9">
        <v>12553758751</v>
      </c>
      <c r="F10" s="9"/>
      <c r="G10" s="9">
        <v>12764678400.561001</v>
      </c>
      <c r="H10" s="9"/>
      <c r="I10" s="9">
        <v>8121359</v>
      </c>
      <c r="J10" s="9"/>
      <c r="K10" s="9">
        <v>247398833308</v>
      </c>
      <c r="L10" s="9"/>
      <c r="M10" s="9">
        <v>-7613398</v>
      </c>
      <c r="N10" s="9"/>
      <c r="O10" s="9">
        <v>232653396746</v>
      </c>
      <c r="P10" s="9"/>
      <c r="Q10" s="9">
        <v>910268</v>
      </c>
      <c r="R10" s="9"/>
      <c r="S10" s="9">
        <v>29623</v>
      </c>
      <c r="T10" s="9"/>
      <c r="U10" s="9">
        <v>26962020216</v>
      </c>
      <c r="V10" s="9"/>
      <c r="W10" s="9">
        <v>26958667044.138302</v>
      </c>
      <c r="X10" s="9"/>
      <c r="Y10" s="11">
        <v>5.956519284126066E-3</v>
      </c>
    </row>
    <row r="11" spans="1:25" x14ac:dyDescent="0.55000000000000004">
      <c r="A11" s="1" t="s">
        <v>17</v>
      </c>
      <c r="C11" s="9">
        <v>11880696</v>
      </c>
      <c r="D11" s="9"/>
      <c r="E11" s="9">
        <v>2550486706882</v>
      </c>
      <c r="F11" s="9"/>
      <c r="G11" s="9">
        <v>3244001893171</v>
      </c>
      <c r="H11" s="9"/>
      <c r="I11" s="9">
        <v>5375185</v>
      </c>
      <c r="J11" s="9"/>
      <c r="K11" s="9">
        <v>1449417676779</v>
      </c>
      <c r="L11" s="9"/>
      <c r="M11" s="9">
        <v>-5397172</v>
      </c>
      <c r="N11" s="9"/>
      <c r="O11" s="9">
        <v>1472894482023</v>
      </c>
      <c r="P11" s="9"/>
      <c r="Q11" s="9">
        <v>11858709</v>
      </c>
      <c r="R11" s="9"/>
      <c r="S11" s="9">
        <v>248462</v>
      </c>
      <c r="T11" s="9"/>
      <c r="U11" s="9">
        <v>2777906935868</v>
      </c>
      <c r="V11" s="9"/>
      <c r="W11" s="9">
        <v>2945738776401.0601</v>
      </c>
      <c r="X11" s="9"/>
      <c r="Y11" s="11">
        <v>0.65086117940857124</v>
      </c>
    </row>
    <row r="12" spans="1:25" ht="24.75" thickBot="1" x14ac:dyDescent="0.6">
      <c r="C12" s="9"/>
      <c r="D12" s="9"/>
      <c r="E12" s="10">
        <f>SUM(E9:E11)</f>
        <v>3489254190301</v>
      </c>
      <c r="F12" s="9"/>
      <c r="G12" s="10">
        <f>SUM(G9:G11)</f>
        <v>4359141818068.001</v>
      </c>
      <c r="H12" s="9"/>
      <c r="I12" s="9"/>
      <c r="J12" s="9"/>
      <c r="K12" s="10">
        <f>SUM(K9:K11)</f>
        <v>1730973365355</v>
      </c>
      <c r="L12" s="9"/>
      <c r="M12" s="9"/>
      <c r="N12" s="9"/>
      <c r="O12" s="10">
        <f>SUM(O9:O11)</f>
        <v>1761732127336</v>
      </c>
      <c r="P12" s="9"/>
      <c r="Q12" s="9"/>
      <c r="R12" s="9"/>
      <c r="S12" s="9"/>
      <c r="T12" s="9"/>
      <c r="U12" s="10">
        <f>SUM(U9:U11)</f>
        <v>3719065688840</v>
      </c>
      <c r="V12" s="9"/>
      <c r="W12" s="10">
        <f>SUM(W9:W11)</f>
        <v>3945442268093.1982</v>
      </c>
      <c r="X12" s="9"/>
      <c r="Y12" s="12">
        <f>SUM(Y9:Y11)</f>
        <v>0.87174573267386868</v>
      </c>
    </row>
    <row r="13" spans="1:25" ht="24.75" thickTop="1" x14ac:dyDescent="0.55000000000000004">
      <c r="E13" s="13"/>
      <c r="G13" s="3"/>
      <c r="W13" s="3"/>
    </row>
    <row r="14" spans="1:25" x14ac:dyDescent="0.55000000000000004">
      <c r="W14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6"/>
  <sheetViews>
    <sheetView rightToLeft="1" topLeftCell="G5" workbookViewId="0">
      <selection activeCell="S17" sqref="S17:AM17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7.28515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6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24.75" x14ac:dyDescent="0.5500000000000000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6" spans="1:37" ht="24.75" x14ac:dyDescent="0.55000000000000004">
      <c r="A6" s="22" t="s">
        <v>19</v>
      </c>
      <c r="B6" s="22" t="s">
        <v>19</v>
      </c>
      <c r="C6" s="22" t="s">
        <v>19</v>
      </c>
      <c r="D6" s="22" t="s">
        <v>19</v>
      </c>
      <c r="E6" s="22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  <c r="O6" s="22" t="s">
        <v>102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4.75" x14ac:dyDescent="0.55000000000000004">
      <c r="A7" s="21" t="s">
        <v>20</v>
      </c>
      <c r="C7" s="21" t="s">
        <v>21</v>
      </c>
      <c r="E7" s="21" t="s">
        <v>22</v>
      </c>
      <c r="G7" s="21" t="s">
        <v>23</v>
      </c>
      <c r="I7" s="21" t="s">
        <v>24</v>
      </c>
      <c r="K7" s="21" t="s">
        <v>25</v>
      </c>
      <c r="M7" s="21" t="s">
        <v>18</v>
      </c>
      <c r="O7" s="21" t="s">
        <v>7</v>
      </c>
      <c r="Q7" s="21" t="s">
        <v>8</v>
      </c>
      <c r="S7" s="21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1" t="s">
        <v>7</v>
      </c>
      <c r="AE7" s="21" t="s">
        <v>26</v>
      </c>
      <c r="AG7" s="21" t="s">
        <v>8</v>
      </c>
      <c r="AI7" s="21" t="s">
        <v>9</v>
      </c>
      <c r="AK7" s="21" t="s">
        <v>13</v>
      </c>
    </row>
    <row r="8" spans="1:37" ht="24.75" x14ac:dyDescent="0.55000000000000004">
      <c r="A8" s="22" t="s">
        <v>20</v>
      </c>
      <c r="C8" s="22" t="s">
        <v>21</v>
      </c>
      <c r="E8" s="22" t="s">
        <v>22</v>
      </c>
      <c r="G8" s="22" t="s">
        <v>23</v>
      </c>
      <c r="I8" s="22" t="s">
        <v>24</v>
      </c>
      <c r="K8" s="22" t="s">
        <v>25</v>
      </c>
      <c r="M8" s="22" t="s">
        <v>18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26</v>
      </c>
      <c r="AG8" s="22" t="s">
        <v>8</v>
      </c>
      <c r="AI8" s="22" t="s">
        <v>9</v>
      </c>
      <c r="AK8" s="22" t="s">
        <v>13</v>
      </c>
    </row>
    <row r="9" spans="1:37" x14ac:dyDescent="0.55000000000000004">
      <c r="A9" s="1" t="s">
        <v>27</v>
      </c>
      <c r="C9" s="4" t="s">
        <v>28</v>
      </c>
      <c r="D9" s="4"/>
      <c r="E9" s="4" t="s">
        <v>28</v>
      </c>
      <c r="F9" s="4"/>
      <c r="G9" s="4" t="s">
        <v>29</v>
      </c>
      <c r="H9" s="4"/>
      <c r="I9" s="4" t="s">
        <v>30</v>
      </c>
      <c r="J9" s="4"/>
      <c r="K9" s="6">
        <v>0</v>
      </c>
      <c r="L9" s="4"/>
      <c r="M9" s="6">
        <v>0</v>
      </c>
      <c r="N9" s="4"/>
      <c r="O9" s="6">
        <v>55002</v>
      </c>
      <c r="P9" s="4"/>
      <c r="Q9" s="6">
        <v>47733030795</v>
      </c>
      <c r="R9" s="4"/>
      <c r="S9" s="6">
        <v>51290049113</v>
      </c>
      <c r="T9" s="4"/>
      <c r="U9" s="6">
        <v>0</v>
      </c>
      <c r="V9" s="4"/>
      <c r="W9" s="6">
        <v>0</v>
      </c>
      <c r="X9" s="4"/>
      <c r="Y9" s="6">
        <v>55002</v>
      </c>
      <c r="Z9" s="4"/>
      <c r="AA9" s="6">
        <v>51581458297</v>
      </c>
      <c r="AB9" s="4"/>
      <c r="AC9" s="6">
        <v>0</v>
      </c>
      <c r="AD9" s="4"/>
      <c r="AE9" s="6">
        <v>0</v>
      </c>
      <c r="AF9" s="4"/>
      <c r="AG9" s="6">
        <v>0</v>
      </c>
      <c r="AH9" s="4"/>
      <c r="AI9" s="6">
        <v>0</v>
      </c>
      <c r="AJ9" s="4"/>
      <c r="AK9" s="4">
        <v>0</v>
      </c>
    </row>
    <row r="10" spans="1:37" x14ac:dyDescent="0.55000000000000004">
      <c r="A10" s="1" t="s">
        <v>31</v>
      </c>
      <c r="C10" s="4" t="s">
        <v>28</v>
      </c>
      <c r="D10" s="4"/>
      <c r="E10" s="4" t="s">
        <v>28</v>
      </c>
      <c r="F10" s="4"/>
      <c r="G10" s="4" t="s">
        <v>32</v>
      </c>
      <c r="H10" s="4"/>
      <c r="I10" s="4" t="s">
        <v>33</v>
      </c>
      <c r="J10" s="4"/>
      <c r="K10" s="6">
        <v>0</v>
      </c>
      <c r="L10" s="4"/>
      <c r="M10" s="6">
        <v>0</v>
      </c>
      <c r="N10" s="4"/>
      <c r="O10" s="6">
        <v>10000</v>
      </c>
      <c r="P10" s="4"/>
      <c r="Q10" s="6">
        <v>9166641000</v>
      </c>
      <c r="R10" s="4"/>
      <c r="S10" s="6">
        <v>9184606329</v>
      </c>
      <c r="T10" s="4"/>
      <c r="U10" s="6">
        <v>0</v>
      </c>
      <c r="V10" s="4"/>
      <c r="W10" s="6">
        <v>0</v>
      </c>
      <c r="X10" s="4"/>
      <c r="Y10" s="6">
        <v>10000</v>
      </c>
      <c r="Z10" s="4"/>
      <c r="AA10" s="6">
        <v>9172345225</v>
      </c>
      <c r="AB10" s="4"/>
      <c r="AC10" s="6">
        <v>0</v>
      </c>
      <c r="AD10" s="4"/>
      <c r="AE10" s="6">
        <v>0</v>
      </c>
      <c r="AF10" s="4"/>
      <c r="AG10" s="6">
        <v>0</v>
      </c>
      <c r="AH10" s="4"/>
      <c r="AI10" s="6">
        <v>0</v>
      </c>
      <c r="AJ10" s="4"/>
      <c r="AK10" s="4">
        <v>0</v>
      </c>
    </row>
    <row r="11" spans="1:37" x14ac:dyDescent="0.55000000000000004">
      <c r="A11" s="1" t="s">
        <v>34</v>
      </c>
      <c r="C11" s="4" t="s">
        <v>28</v>
      </c>
      <c r="D11" s="4"/>
      <c r="E11" s="4" t="s">
        <v>28</v>
      </c>
      <c r="F11" s="4"/>
      <c r="G11" s="4" t="s">
        <v>35</v>
      </c>
      <c r="H11" s="4"/>
      <c r="I11" s="4" t="s">
        <v>36</v>
      </c>
      <c r="J11" s="4"/>
      <c r="K11" s="6">
        <v>0</v>
      </c>
      <c r="L11" s="4"/>
      <c r="M11" s="6">
        <v>0</v>
      </c>
      <c r="N11" s="4"/>
      <c r="O11" s="6">
        <v>2306</v>
      </c>
      <c r="P11" s="4"/>
      <c r="Q11" s="6">
        <v>2006881387</v>
      </c>
      <c r="R11" s="4"/>
      <c r="S11" s="6">
        <v>2013959759</v>
      </c>
      <c r="T11" s="4"/>
      <c r="U11" s="6">
        <v>0</v>
      </c>
      <c r="V11" s="4"/>
      <c r="W11" s="6">
        <v>0</v>
      </c>
      <c r="X11" s="4"/>
      <c r="Y11" s="6">
        <v>2306</v>
      </c>
      <c r="Z11" s="4"/>
      <c r="AA11" s="6">
        <v>2014505888</v>
      </c>
      <c r="AB11" s="4"/>
      <c r="AC11" s="6">
        <v>0</v>
      </c>
      <c r="AD11" s="4"/>
      <c r="AE11" s="6">
        <v>0</v>
      </c>
      <c r="AF11" s="4"/>
      <c r="AG11" s="6">
        <v>0</v>
      </c>
      <c r="AH11" s="4"/>
      <c r="AI11" s="6">
        <v>0</v>
      </c>
      <c r="AJ11" s="4"/>
      <c r="AK11" s="4">
        <v>0</v>
      </c>
    </row>
    <row r="12" spans="1:37" x14ac:dyDescent="0.55000000000000004">
      <c r="A12" s="1" t="s">
        <v>37</v>
      </c>
      <c r="C12" s="4" t="s">
        <v>28</v>
      </c>
      <c r="D12" s="4"/>
      <c r="E12" s="4" t="s">
        <v>28</v>
      </c>
      <c r="F12" s="4"/>
      <c r="G12" s="4" t="s">
        <v>38</v>
      </c>
      <c r="H12" s="4"/>
      <c r="I12" s="4" t="s">
        <v>39</v>
      </c>
      <c r="J12" s="4"/>
      <c r="K12" s="6">
        <v>0</v>
      </c>
      <c r="L12" s="4"/>
      <c r="M12" s="6">
        <v>0</v>
      </c>
      <c r="N12" s="4"/>
      <c r="O12" s="6">
        <v>3515</v>
      </c>
      <c r="P12" s="4"/>
      <c r="Q12" s="6">
        <v>3009408304</v>
      </c>
      <c r="R12" s="4"/>
      <c r="S12" s="6">
        <v>3020912119</v>
      </c>
      <c r="T12" s="4"/>
      <c r="U12" s="6">
        <v>0</v>
      </c>
      <c r="V12" s="4"/>
      <c r="W12" s="6">
        <v>0</v>
      </c>
      <c r="X12" s="4"/>
      <c r="Y12" s="6">
        <v>3515</v>
      </c>
      <c r="Z12" s="4"/>
      <c r="AA12" s="6">
        <v>3010171047</v>
      </c>
      <c r="AB12" s="4"/>
      <c r="AC12" s="6">
        <v>0</v>
      </c>
      <c r="AD12" s="4"/>
      <c r="AE12" s="6">
        <v>0</v>
      </c>
      <c r="AF12" s="4"/>
      <c r="AG12" s="6">
        <v>0</v>
      </c>
      <c r="AH12" s="4"/>
      <c r="AI12" s="6">
        <v>0</v>
      </c>
      <c r="AJ12" s="4"/>
      <c r="AK12" s="4">
        <v>0</v>
      </c>
    </row>
    <row r="13" spans="1:37" x14ac:dyDescent="0.55000000000000004">
      <c r="A13" s="1" t="s">
        <v>40</v>
      </c>
      <c r="C13" s="4" t="s">
        <v>28</v>
      </c>
      <c r="D13" s="4"/>
      <c r="E13" s="4" t="s">
        <v>28</v>
      </c>
      <c r="F13" s="4"/>
      <c r="G13" s="4" t="s">
        <v>41</v>
      </c>
      <c r="H13" s="4"/>
      <c r="I13" s="4" t="s">
        <v>42</v>
      </c>
      <c r="J13" s="4"/>
      <c r="K13" s="6">
        <v>0</v>
      </c>
      <c r="L13" s="4"/>
      <c r="M13" s="6">
        <v>0</v>
      </c>
      <c r="N13" s="4"/>
      <c r="O13" s="6">
        <v>36974</v>
      </c>
      <c r="P13" s="4"/>
      <c r="Q13" s="6">
        <v>30325118870</v>
      </c>
      <c r="R13" s="4"/>
      <c r="S13" s="6">
        <v>30350531018</v>
      </c>
      <c r="T13" s="4"/>
      <c r="U13" s="6">
        <v>0</v>
      </c>
      <c r="V13" s="4"/>
      <c r="W13" s="6">
        <v>0</v>
      </c>
      <c r="X13" s="4"/>
      <c r="Y13" s="6">
        <v>36974</v>
      </c>
      <c r="Z13" s="4"/>
      <c r="AA13" s="6">
        <v>30348388085</v>
      </c>
      <c r="AB13" s="4"/>
      <c r="AC13" s="6">
        <v>0</v>
      </c>
      <c r="AD13" s="4"/>
      <c r="AE13" s="6">
        <v>0</v>
      </c>
      <c r="AF13" s="4"/>
      <c r="AG13" s="6">
        <v>0</v>
      </c>
      <c r="AH13" s="4"/>
      <c r="AI13" s="6">
        <v>0</v>
      </c>
      <c r="AJ13" s="4"/>
      <c r="AK13" s="4">
        <v>0</v>
      </c>
    </row>
    <row r="14" spans="1:37" x14ac:dyDescent="0.55000000000000004">
      <c r="A14" s="1" t="s">
        <v>43</v>
      </c>
      <c r="C14" s="4" t="s">
        <v>28</v>
      </c>
      <c r="D14" s="4"/>
      <c r="E14" s="4" t="s">
        <v>28</v>
      </c>
      <c r="F14" s="4"/>
      <c r="G14" s="4" t="s">
        <v>44</v>
      </c>
      <c r="H14" s="4"/>
      <c r="I14" s="4" t="s">
        <v>45</v>
      </c>
      <c r="J14" s="4"/>
      <c r="K14" s="6">
        <v>0</v>
      </c>
      <c r="L14" s="4"/>
      <c r="M14" s="6">
        <v>0</v>
      </c>
      <c r="N14" s="4"/>
      <c r="O14" s="6">
        <v>45214</v>
      </c>
      <c r="P14" s="4"/>
      <c r="Q14" s="6">
        <v>34345544434</v>
      </c>
      <c r="R14" s="4"/>
      <c r="S14" s="6">
        <v>34362576760</v>
      </c>
      <c r="T14" s="4"/>
      <c r="U14" s="6">
        <v>0</v>
      </c>
      <c r="V14" s="4"/>
      <c r="W14" s="6">
        <v>0</v>
      </c>
      <c r="X14" s="4"/>
      <c r="Y14" s="6">
        <v>45214</v>
      </c>
      <c r="Z14" s="4"/>
      <c r="AA14" s="6">
        <v>34356658025</v>
      </c>
      <c r="AB14" s="4"/>
      <c r="AC14" s="6">
        <v>0</v>
      </c>
      <c r="AD14" s="4"/>
      <c r="AE14" s="6">
        <v>0</v>
      </c>
      <c r="AF14" s="4"/>
      <c r="AG14" s="6">
        <v>0</v>
      </c>
      <c r="AH14" s="4"/>
      <c r="AI14" s="6">
        <v>0</v>
      </c>
      <c r="AJ14" s="4"/>
      <c r="AK14" s="4">
        <v>0</v>
      </c>
    </row>
    <row r="15" spans="1:37" ht="24.75" thickBot="1" x14ac:dyDescent="0.6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>
        <f>SUM(Q9:Q14)</f>
        <v>126586624790</v>
      </c>
      <c r="R15" s="4"/>
      <c r="S15" s="7">
        <f>SUM(S9:S14)</f>
        <v>130222635098</v>
      </c>
      <c r="T15" s="4"/>
      <c r="U15" s="4"/>
      <c r="V15" s="4"/>
      <c r="W15" s="7">
        <f>SUM(W9:W14)</f>
        <v>0</v>
      </c>
      <c r="X15" s="4"/>
      <c r="Y15" s="4"/>
      <c r="Z15" s="4"/>
      <c r="AA15" s="7">
        <f>SUM(AA9:AA14)</f>
        <v>130483526567</v>
      </c>
      <c r="AB15" s="4"/>
      <c r="AC15" s="4"/>
      <c r="AD15" s="4"/>
      <c r="AE15" s="4"/>
      <c r="AF15" s="4"/>
      <c r="AG15" s="7">
        <f>SUM(AG9:AG14)</f>
        <v>0</v>
      </c>
      <c r="AH15" s="4"/>
      <c r="AI15" s="7">
        <f>SUM(AI9:AI14)</f>
        <v>0</v>
      </c>
      <c r="AJ15" s="4"/>
      <c r="AK15" s="8">
        <f>SUM(AK9:AK14)</f>
        <v>0</v>
      </c>
    </row>
    <row r="16" spans="1:37" ht="24.75" thickTop="1" x14ac:dyDescent="0.55000000000000004">
      <c r="Q16" s="3"/>
      <c r="S16" s="3"/>
      <c r="AK16" s="1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G14" sqref="G14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4.75" x14ac:dyDescent="0.5500000000000000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4.75" x14ac:dyDescent="0.55000000000000004">
      <c r="A6" s="21" t="s">
        <v>47</v>
      </c>
      <c r="C6" s="22" t="s">
        <v>48</v>
      </c>
      <c r="D6" s="22" t="s">
        <v>48</v>
      </c>
      <c r="E6" s="22" t="s">
        <v>48</v>
      </c>
      <c r="F6" s="22" t="s">
        <v>48</v>
      </c>
      <c r="G6" s="22" t="s">
        <v>48</v>
      </c>
      <c r="H6" s="22" t="s">
        <v>48</v>
      </c>
      <c r="I6" s="22" t="s">
        <v>48</v>
      </c>
      <c r="K6" s="22" t="s">
        <v>102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4.75" x14ac:dyDescent="0.55000000000000004">
      <c r="A7" s="22" t="s">
        <v>47</v>
      </c>
      <c r="C7" s="22" t="s">
        <v>49</v>
      </c>
      <c r="E7" s="22" t="s">
        <v>50</v>
      </c>
      <c r="G7" s="22" t="s">
        <v>51</v>
      </c>
      <c r="I7" s="22" t="s">
        <v>25</v>
      </c>
      <c r="K7" s="22" t="s">
        <v>52</v>
      </c>
      <c r="M7" s="22" t="s">
        <v>53</v>
      </c>
      <c r="O7" s="22" t="s">
        <v>54</v>
      </c>
      <c r="Q7" s="22" t="s">
        <v>52</v>
      </c>
      <c r="S7" s="22" t="s">
        <v>46</v>
      </c>
    </row>
    <row r="8" spans="1:19" x14ac:dyDescent="0.55000000000000004">
      <c r="A8" s="1" t="s">
        <v>55</v>
      </c>
      <c r="C8" s="4" t="s">
        <v>56</v>
      </c>
      <c r="D8" s="14"/>
      <c r="E8" s="14" t="s">
        <v>57</v>
      </c>
      <c r="F8" s="14"/>
      <c r="G8" s="14" t="s">
        <v>58</v>
      </c>
      <c r="H8" s="14"/>
      <c r="I8" s="4">
        <v>8</v>
      </c>
      <c r="J8" s="4"/>
      <c r="K8" s="6">
        <v>165545414800</v>
      </c>
      <c r="L8" s="4"/>
      <c r="M8" s="6">
        <v>1896727672967</v>
      </c>
      <c r="N8" s="4"/>
      <c r="O8" s="6">
        <v>1653075512864</v>
      </c>
      <c r="P8" s="4"/>
      <c r="Q8" s="6">
        <f>K8+M8-O8</f>
        <v>409197574903</v>
      </c>
      <c r="R8" s="4"/>
      <c r="S8" s="11">
        <v>9.0412231507466509E-2</v>
      </c>
    </row>
    <row r="9" spans="1:19" x14ac:dyDescent="0.55000000000000004">
      <c r="A9" s="1" t="s">
        <v>59</v>
      </c>
      <c r="C9" s="4" t="s">
        <v>60</v>
      </c>
      <c r="D9" s="14"/>
      <c r="E9" s="14" t="s">
        <v>57</v>
      </c>
      <c r="F9" s="14"/>
      <c r="G9" s="14" t="s">
        <v>61</v>
      </c>
      <c r="H9" s="14"/>
      <c r="I9" s="4">
        <v>10</v>
      </c>
      <c r="J9" s="4"/>
      <c r="K9" s="6">
        <v>4624137523</v>
      </c>
      <c r="L9" s="4"/>
      <c r="M9" s="6">
        <v>0</v>
      </c>
      <c r="N9" s="4"/>
      <c r="O9" s="6">
        <v>0</v>
      </c>
      <c r="P9" s="4"/>
      <c r="Q9" s="6">
        <f t="shared" ref="Q9:Q10" si="0">K9+M9-O9</f>
        <v>4624137523</v>
      </c>
      <c r="R9" s="4"/>
      <c r="S9" s="11">
        <v>1.021703494579468E-3</v>
      </c>
    </row>
    <row r="10" spans="1:19" x14ac:dyDescent="0.55000000000000004">
      <c r="A10" s="1" t="s">
        <v>62</v>
      </c>
      <c r="C10" s="4" t="s">
        <v>63</v>
      </c>
      <c r="D10" s="14"/>
      <c r="E10" s="14" t="s">
        <v>57</v>
      </c>
      <c r="F10" s="14"/>
      <c r="G10" s="14" t="s">
        <v>64</v>
      </c>
      <c r="H10" s="14"/>
      <c r="I10" s="4">
        <v>10</v>
      </c>
      <c r="J10" s="4"/>
      <c r="K10" s="6">
        <v>59871195526</v>
      </c>
      <c r="L10" s="4"/>
      <c r="M10" s="6">
        <v>101817501838</v>
      </c>
      <c r="N10" s="4"/>
      <c r="O10" s="6">
        <v>0</v>
      </c>
      <c r="P10" s="4"/>
      <c r="Q10" s="6">
        <f t="shared" si="0"/>
        <v>161688697364</v>
      </c>
      <c r="R10" s="4"/>
      <c r="S10" s="11">
        <v>3.5725128482689598E-2</v>
      </c>
    </row>
    <row r="11" spans="1:19" ht="24.75" thickBot="1" x14ac:dyDescent="0.6">
      <c r="C11" s="14"/>
      <c r="D11" s="14"/>
      <c r="E11" s="14"/>
      <c r="F11" s="14"/>
      <c r="G11" s="14"/>
      <c r="H11" s="14"/>
      <c r="I11" s="14"/>
      <c r="J11" s="14"/>
      <c r="K11" s="15">
        <f>SUM(K8:K10)</f>
        <v>230040747849</v>
      </c>
      <c r="L11" s="14"/>
      <c r="M11" s="15">
        <f>SUM(M8:M10)</f>
        <v>1998545174805</v>
      </c>
      <c r="N11" s="14"/>
      <c r="O11" s="15">
        <f>SUM(O8:O10)</f>
        <v>1653075512864</v>
      </c>
      <c r="P11" s="14"/>
      <c r="Q11" s="15">
        <f>SUM(Q8:Q10)</f>
        <v>575510409790</v>
      </c>
      <c r="R11" s="14"/>
      <c r="S11" s="16">
        <f>SUM(S8:S10)</f>
        <v>0.12715906348473557</v>
      </c>
    </row>
    <row r="12" spans="1:19" ht="24.75" thickTop="1" x14ac:dyDescent="0.55000000000000004"/>
    <row r="13" spans="1:19" x14ac:dyDescent="0.55000000000000004">
      <c r="S13" s="1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E18" sqref="E18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8" style="1" bestFit="1" customWidth="1"/>
    <col min="10" max="16384" width="9.140625" style="1"/>
  </cols>
  <sheetData>
    <row r="2" spans="1:9" ht="24.75" x14ac:dyDescent="0.55000000000000004">
      <c r="A2" s="23" t="s">
        <v>0</v>
      </c>
      <c r="B2" s="23"/>
      <c r="C2" s="23"/>
      <c r="D2" s="23"/>
      <c r="E2" s="23"/>
      <c r="F2" s="23"/>
      <c r="G2" s="23"/>
    </row>
    <row r="3" spans="1:9" ht="24.75" x14ac:dyDescent="0.55000000000000004">
      <c r="A3" s="23" t="s">
        <v>65</v>
      </c>
      <c r="B3" s="23"/>
      <c r="C3" s="23"/>
      <c r="D3" s="23"/>
      <c r="E3" s="23"/>
      <c r="F3" s="23"/>
      <c r="G3" s="23"/>
    </row>
    <row r="4" spans="1:9" ht="24.75" x14ac:dyDescent="0.55000000000000004">
      <c r="A4" s="23" t="s">
        <v>2</v>
      </c>
      <c r="B4" s="23"/>
      <c r="C4" s="23"/>
      <c r="D4" s="23"/>
      <c r="E4" s="23"/>
      <c r="F4" s="23"/>
      <c r="G4" s="23"/>
    </row>
    <row r="6" spans="1:9" ht="24.75" x14ac:dyDescent="0.55000000000000004">
      <c r="A6" s="22" t="s">
        <v>69</v>
      </c>
      <c r="C6" s="22" t="s">
        <v>52</v>
      </c>
      <c r="E6" s="22" t="s">
        <v>90</v>
      </c>
      <c r="G6" s="22" t="s">
        <v>13</v>
      </c>
    </row>
    <row r="7" spans="1:9" x14ac:dyDescent="0.55000000000000004">
      <c r="A7" s="1" t="s">
        <v>99</v>
      </c>
      <c r="C7" s="9">
        <f>'سرمایه‌گذاری در سهام'!I12</f>
        <v>-382940787993</v>
      </c>
      <c r="D7" s="9"/>
      <c r="E7" s="11">
        <f>C7/$C$10</f>
        <v>1.0008803515212645</v>
      </c>
      <c r="F7" s="9"/>
      <c r="G7" s="11">
        <v>-8.4610792685860886E-2</v>
      </c>
      <c r="I7" s="3"/>
    </row>
    <row r="8" spans="1:9" x14ac:dyDescent="0.55000000000000004">
      <c r="A8" s="1" t="s">
        <v>100</v>
      </c>
      <c r="C8" s="9">
        <f>'سرمایه‌گذاری در اوراق بهادار'!I14</f>
        <v>260891473</v>
      </c>
      <c r="D8" s="9"/>
      <c r="E8" s="11">
        <f t="shared" ref="E8:E9" si="0">C8/$C$10</f>
        <v>-6.8188387707060786E-4</v>
      </c>
      <c r="F8" s="9"/>
      <c r="G8" s="11">
        <v>5.7643988385785065E-5</v>
      </c>
      <c r="I8" s="3"/>
    </row>
    <row r="9" spans="1:9" x14ac:dyDescent="0.55000000000000004">
      <c r="A9" s="1" t="s">
        <v>101</v>
      </c>
      <c r="C9" s="9">
        <f>'درآمد سپرده بانکی'!E10</f>
        <v>75934507</v>
      </c>
      <c r="D9" s="9"/>
      <c r="E9" s="11">
        <f t="shared" si="0"/>
        <v>-1.9846764419397184E-4</v>
      </c>
      <c r="F9" s="9"/>
      <c r="G9" s="11">
        <v>1.6777734393750442E-5</v>
      </c>
      <c r="I9" s="3"/>
    </row>
    <row r="10" spans="1:9" ht="24.75" thickBot="1" x14ac:dyDescent="0.6">
      <c r="C10" s="10">
        <f>SUM(C7:C9)</f>
        <v>-382603962013</v>
      </c>
      <c r="D10" s="9"/>
      <c r="E10" s="12">
        <f>SUM(E7:E9)</f>
        <v>1</v>
      </c>
      <c r="F10" s="9"/>
      <c r="G10" s="12">
        <f>SUM(G7:G9)</f>
        <v>-8.453637096308135E-2</v>
      </c>
    </row>
    <row r="11" spans="1:9" ht="24.75" thickTop="1" x14ac:dyDescent="0.55000000000000004"/>
    <row r="12" spans="1:9" x14ac:dyDescent="0.55000000000000004">
      <c r="G12" s="1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U13" sqref="U13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425781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4.75" x14ac:dyDescent="0.55000000000000004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4.75" x14ac:dyDescent="0.55000000000000004">
      <c r="A6" s="22" t="s">
        <v>66</v>
      </c>
      <c r="B6" s="22" t="s">
        <v>66</v>
      </c>
      <c r="C6" s="22" t="s">
        <v>66</v>
      </c>
      <c r="D6" s="22" t="s">
        <v>66</v>
      </c>
      <c r="E6" s="22" t="s">
        <v>66</v>
      </c>
      <c r="F6" s="22" t="s">
        <v>66</v>
      </c>
      <c r="G6" s="22" t="s">
        <v>66</v>
      </c>
      <c r="I6" s="22" t="s">
        <v>67</v>
      </c>
      <c r="J6" s="22" t="s">
        <v>67</v>
      </c>
      <c r="K6" s="22" t="s">
        <v>67</v>
      </c>
      <c r="L6" s="22" t="s">
        <v>67</v>
      </c>
      <c r="M6" s="22" t="s">
        <v>67</v>
      </c>
      <c r="O6" s="22" t="s">
        <v>68</v>
      </c>
      <c r="P6" s="22" t="s">
        <v>68</v>
      </c>
      <c r="Q6" s="22" t="s">
        <v>68</v>
      </c>
      <c r="R6" s="22" t="s">
        <v>68</v>
      </c>
      <c r="S6" s="22" t="s">
        <v>68</v>
      </c>
    </row>
    <row r="7" spans="1:19" ht="24.75" x14ac:dyDescent="0.55000000000000004">
      <c r="A7" s="22" t="s">
        <v>69</v>
      </c>
      <c r="C7" s="22" t="s">
        <v>70</v>
      </c>
      <c r="E7" s="22" t="s">
        <v>24</v>
      </c>
      <c r="G7" s="22" t="s">
        <v>25</v>
      </c>
      <c r="I7" s="22" t="s">
        <v>71</v>
      </c>
      <c r="K7" s="22" t="s">
        <v>72</v>
      </c>
      <c r="M7" s="22" t="s">
        <v>73</v>
      </c>
      <c r="O7" s="22" t="s">
        <v>71</v>
      </c>
      <c r="Q7" s="22" t="s">
        <v>72</v>
      </c>
      <c r="S7" s="22" t="s">
        <v>73</v>
      </c>
    </row>
    <row r="8" spans="1:19" x14ac:dyDescent="0.55000000000000004">
      <c r="A8" s="1" t="s">
        <v>55</v>
      </c>
      <c r="C8" s="9">
        <v>30</v>
      </c>
      <c r="D8" s="9"/>
      <c r="E8" s="9" t="s">
        <v>103</v>
      </c>
      <c r="F8" s="9"/>
      <c r="G8" s="9">
        <v>8</v>
      </c>
      <c r="H8" s="9"/>
      <c r="I8" s="9">
        <v>75934507</v>
      </c>
      <c r="J8" s="9"/>
      <c r="K8" s="9">
        <v>0</v>
      </c>
      <c r="L8" s="9"/>
      <c r="M8" s="9">
        <v>75934507</v>
      </c>
      <c r="N8" s="9"/>
      <c r="O8" s="9">
        <v>1787079885</v>
      </c>
      <c r="P8" s="9"/>
      <c r="Q8" s="9">
        <v>0</v>
      </c>
      <c r="R8" s="9"/>
      <c r="S8" s="9">
        <v>1787079885</v>
      </c>
    </row>
    <row r="9" spans="1:19" x14ac:dyDescent="0.55000000000000004">
      <c r="A9" s="1" t="s">
        <v>59</v>
      </c>
      <c r="C9" s="9">
        <v>17</v>
      </c>
      <c r="D9" s="9"/>
      <c r="E9" s="9" t="s">
        <v>103</v>
      </c>
      <c r="F9" s="9"/>
      <c r="G9" s="9">
        <v>10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81146064</v>
      </c>
      <c r="P9" s="9"/>
      <c r="Q9" s="9">
        <v>0</v>
      </c>
      <c r="R9" s="9"/>
      <c r="S9" s="9">
        <v>81146064</v>
      </c>
    </row>
    <row r="10" spans="1:19" ht="24.75" thickBot="1" x14ac:dyDescent="0.6">
      <c r="C10" s="9"/>
      <c r="D10" s="9"/>
      <c r="E10" s="9"/>
      <c r="F10" s="9"/>
      <c r="G10" s="9"/>
      <c r="H10" s="9"/>
      <c r="I10" s="10">
        <f>SUM(I8:I9)</f>
        <v>75934507</v>
      </c>
      <c r="J10" s="9"/>
      <c r="K10" s="10">
        <f>SUM(K8:K9)</f>
        <v>0</v>
      </c>
      <c r="L10" s="9"/>
      <c r="M10" s="10">
        <f>SUM(M8:M9)</f>
        <v>75934507</v>
      </c>
      <c r="N10" s="9"/>
      <c r="O10" s="10">
        <f>SUM(O8:O9)</f>
        <v>1868225949</v>
      </c>
      <c r="P10" s="9"/>
      <c r="Q10" s="10">
        <f>SUM(Q8:Q9)</f>
        <v>0</v>
      </c>
      <c r="R10" s="9"/>
      <c r="S10" s="10">
        <f>SUM(S8:S9)</f>
        <v>1868225949</v>
      </c>
    </row>
    <row r="11" spans="1:19" ht="24.75" thickTop="1" x14ac:dyDescent="0.55000000000000004">
      <c r="I11" s="3"/>
      <c r="S1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topLeftCell="D1" workbookViewId="0">
      <selection activeCell="A8" sqref="A8"/>
    </sheetView>
  </sheetViews>
  <sheetFormatPr defaultRowHeight="24" x14ac:dyDescent="0.5500000000000000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4.75" x14ac:dyDescent="0.55000000000000004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4.75" x14ac:dyDescent="0.55000000000000004">
      <c r="A6" s="21" t="s">
        <v>3</v>
      </c>
      <c r="C6" s="22" t="s">
        <v>75</v>
      </c>
      <c r="D6" s="22" t="s">
        <v>75</v>
      </c>
      <c r="E6" s="22" t="s">
        <v>75</v>
      </c>
      <c r="F6" s="22" t="s">
        <v>75</v>
      </c>
      <c r="G6" s="22" t="s">
        <v>75</v>
      </c>
      <c r="I6" s="22" t="s">
        <v>67</v>
      </c>
      <c r="J6" s="22" t="s">
        <v>67</v>
      </c>
      <c r="K6" s="22" t="s">
        <v>67</v>
      </c>
      <c r="L6" s="22" t="s">
        <v>67</v>
      </c>
      <c r="M6" s="22" t="s">
        <v>67</v>
      </c>
      <c r="O6" s="22" t="s">
        <v>68</v>
      </c>
      <c r="P6" s="22" t="s">
        <v>68</v>
      </c>
      <c r="Q6" s="22" t="s">
        <v>68</v>
      </c>
      <c r="R6" s="22" t="s">
        <v>68</v>
      </c>
      <c r="S6" s="22" t="s">
        <v>68</v>
      </c>
    </row>
    <row r="7" spans="1:19" ht="24.75" x14ac:dyDescent="0.55000000000000004">
      <c r="A7" s="22" t="s">
        <v>3</v>
      </c>
      <c r="C7" s="22" t="s">
        <v>76</v>
      </c>
      <c r="E7" s="22" t="s">
        <v>77</v>
      </c>
      <c r="G7" s="22" t="s">
        <v>78</v>
      </c>
      <c r="I7" s="22" t="s">
        <v>79</v>
      </c>
      <c r="K7" s="22" t="s">
        <v>72</v>
      </c>
      <c r="M7" s="22" t="s">
        <v>80</v>
      </c>
      <c r="O7" s="22" t="s">
        <v>79</v>
      </c>
      <c r="Q7" s="22" t="s">
        <v>72</v>
      </c>
      <c r="S7" s="22" t="s">
        <v>80</v>
      </c>
    </row>
    <row r="8" spans="1:19" x14ac:dyDescent="0.55000000000000004">
      <c r="A8" s="1" t="s">
        <v>15</v>
      </c>
      <c r="C8" s="4" t="s">
        <v>81</v>
      </c>
      <c r="D8" s="4"/>
      <c r="E8" s="6">
        <v>101771364</v>
      </c>
      <c r="F8" s="4"/>
      <c r="G8" s="6">
        <v>200</v>
      </c>
      <c r="I8" s="6">
        <v>0</v>
      </c>
      <c r="J8" s="4"/>
      <c r="K8" s="6">
        <v>0</v>
      </c>
      <c r="L8" s="4"/>
      <c r="M8" s="6">
        <v>0</v>
      </c>
      <c r="N8" s="4"/>
      <c r="O8" s="6">
        <v>20354272800</v>
      </c>
      <c r="P8" s="4"/>
      <c r="Q8" s="6">
        <v>0</v>
      </c>
      <c r="R8" s="4"/>
      <c r="S8" s="6">
        <v>20354272800</v>
      </c>
    </row>
    <row r="9" spans="1:19" ht="24.75" thickBot="1" x14ac:dyDescent="0.6">
      <c r="I9" s="7">
        <f>SUM(I8)</f>
        <v>0</v>
      </c>
      <c r="J9" s="4"/>
      <c r="K9" s="7">
        <f>SUM(K8)</f>
        <v>0</v>
      </c>
      <c r="L9" s="4"/>
      <c r="M9" s="7">
        <f>SUM(M8)</f>
        <v>0</v>
      </c>
      <c r="N9" s="4"/>
      <c r="O9" s="7">
        <f>SUM(O8)</f>
        <v>20354272800</v>
      </c>
      <c r="P9" s="4"/>
      <c r="Q9" s="7">
        <f>SUM(Q8)</f>
        <v>0</v>
      </c>
      <c r="R9" s="4"/>
      <c r="S9" s="7">
        <f>SUM(S8)</f>
        <v>20354272800</v>
      </c>
    </row>
    <row r="10" spans="1:19" ht="24.75" thickTop="1" x14ac:dyDescent="0.55000000000000004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3"/>
  <sheetViews>
    <sheetView rightToLeft="1" workbookViewId="0">
      <selection activeCell="I20" sqref="I20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34.8554687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34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 x14ac:dyDescent="0.55000000000000004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 x14ac:dyDescent="0.55000000000000004">
      <c r="A6" s="21" t="s">
        <v>3</v>
      </c>
      <c r="C6" s="22" t="s">
        <v>67</v>
      </c>
      <c r="D6" s="22" t="s">
        <v>67</v>
      </c>
      <c r="E6" s="22" t="s">
        <v>67</v>
      </c>
      <c r="F6" s="22" t="s">
        <v>67</v>
      </c>
      <c r="G6" s="22" t="s">
        <v>67</v>
      </c>
      <c r="H6" s="22" t="s">
        <v>67</v>
      </c>
      <c r="I6" s="22" t="s">
        <v>67</v>
      </c>
      <c r="K6" s="22" t="s">
        <v>68</v>
      </c>
      <c r="L6" s="22" t="s">
        <v>68</v>
      </c>
      <c r="M6" s="22" t="s">
        <v>68</v>
      </c>
      <c r="N6" s="22" t="s">
        <v>68</v>
      </c>
      <c r="O6" s="22" t="s">
        <v>68</v>
      </c>
      <c r="P6" s="22" t="s">
        <v>68</v>
      </c>
      <c r="Q6" s="22" t="s">
        <v>68</v>
      </c>
    </row>
    <row r="7" spans="1:17" ht="24.75" x14ac:dyDescent="0.55000000000000004">
      <c r="A7" s="22" t="s">
        <v>3</v>
      </c>
      <c r="C7" s="22" t="s">
        <v>7</v>
      </c>
      <c r="E7" s="22" t="s">
        <v>82</v>
      </c>
      <c r="G7" s="22" t="s">
        <v>83</v>
      </c>
      <c r="I7" s="22" t="s">
        <v>84</v>
      </c>
      <c r="K7" s="22" t="s">
        <v>7</v>
      </c>
      <c r="M7" s="22" t="s">
        <v>82</v>
      </c>
      <c r="O7" s="22" t="s">
        <v>83</v>
      </c>
      <c r="Q7" s="22" t="s">
        <v>84</v>
      </c>
    </row>
    <row r="8" spans="1:17" x14ac:dyDescent="0.55000000000000004">
      <c r="A8" s="1" t="s">
        <v>16</v>
      </c>
      <c r="C8" s="9">
        <v>910268</v>
      </c>
      <c r="D8" s="9"/>
      <c r="E8" s="9">
        <v>26958667044</v>
      </c>
      <c r="F8" s="9"/>
      <c r="G8" s="9">
        <v>27172939865</v>
      </c>
      <c r="H8" s="9"/>
      <c r="I8" s="9">
        <f>E8-G8</f>
        <v>-214272821</v>
      </c>
      <c r="J8" s="9"/>
      <c r="K8" s="9">
        <v>910268</v>
      </c>
      <c r="L8" s="9"/>
      <c r="M8" s="9">
        <v>26958667044</v>
      </c>
      <c r="N8" s="9"/>
      <c r="O8" s="9">
        <v>26962020216</v>
      </c>
      <c r="P8" s="9"/>
      <c r="Q8" s="9">
        <f>M8-O8</f>
        <v>-3353172</v>
      </c>
    </row>
    <row r="9" spans="1:17" x14ac:dyDescent="0.55000000000000004">
      <c r="A9" s="1" t="s">
        <v>17</v>
      </c>
      <c r="C9" s="9">
        <v>11858709</v>
      </c>
      <c r="D9" s="9"/>
      <c r="E9" s="9">
        <v>2945738776402</v>
      </c>
      <c r="F9" s="9"/>
      <c r="G9" s="9">
        <v>3466205722613</v>
      </c>
      <c r="H9" s="9"/>
      <c r="I9" s="9">
        <f t="shared" ref="I9:I16" si="0">E9-G9</f>
        <v>-520466946211</v>
      </c>
      <c r="J9" s="9"/>
      <c r="K9" s="9">
        <v>11858709</v>
      </c>
      <c r="L9" s="9"/>
      <c r="M9" s="9">
        <v>2945738776402</v>
      </c>
      <c r="N9" s="9"/>
      <c r="O9" s="9">
        <v>2787203802299</v>
      </c>
      <c r="P9" s="9"/>
      <c r="Q9" s="9">
        <f>M9-O9</f>
        <v>158534974103</v>
      </c>
    </row>
    <row r="10" spans="1:17" x14ac:dyDescent="0.55000000000000004">
      <c r="A10" s="1" t="s">
        <v>15</v>
      </c>
      <c r="C10" s="9">
        <v>167842185</v>
      </c>
      <c r="D10" s="9"/>
      <c r="E10" s="9">
        <v>972744824648</v>
      </c>
      <c r="F10" s="9"/>
      <c r="G10" s="9">
        <v>1093642551765</v>
      </c>
      <c r="H10" s="9"/>
      <c r="I10" s="9">
        <f t="shared" si="0"/>
        <v>-120897727117</v>
      </c>
      <c r="J10" s="9"/>
      <c r="K10" s="9">
        <v>167842185</v>
      </c>
      <c r="L10" s="9"/>
      <c r="M10" s="9">
        <v>972744824648</v>
      </c>
      <c r="N10" s="9"/>
      <c r="O10" s="9">
        <v>850322205982</v>
      </c>
      <c r="P10" s="9"/>
      <c r="Q10" s="9">
        <f t="shared" ref="Q10:Q16" si="1">M10-O10</f>
        <v>122422618666</v>
      </c>
    </row>
    <row r="11" spans="1:17" x14ac:dyDescent="0.55000000000000004">
      <c r="A11" s="1" t="s">
        <v>27</v>
      </c>
      <c r="C11" s="9">
        <v>0</v>
      </c>
      <c r="D11" s="9"/>
      <c r="E11" s="9">
        <v>0</v>
      </c>
      <c r="F11" s="9"/>
      <c r="G11" s="9">
        <v>1798085872</v>
      </c>
      <c r="H11" s="9"/>
      <c r="I11" s="9">
        <f t="shared" si="0"/>
        <v>-1798085872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f t="shared" si="1"/>
        <v>0</v>
      </c>
    </row>
    <row r="12" spans="1:17" x14ac:dyDescent="0.55000000000000004">
      <c r="A12" s="1" t="s">
        <v>37</v>
      </c>
      <c r="C12" s="9">
        <v>0</v>
      </c>
      <c r="D12" s="9"/>
      <c r="E12" s="9">
        <v>0</v>
      </c>
      <c r="F12" s="9"/>
      <c r="G12" s="9">
        <v>11503815</v>
      </c>
      <c r="H12" s="9"/>
      <c r="I12" s="9">
        <f t="shared" si="0"/>
        <v>-11503815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f t="shared" si="1"/>
        <v>0</v>
      </c>
    </row>
    <row r="13" spans="1:17" x14ac:dyDescent="0.55000000000000004">
      <c r="A13" s="1" t="s">
        <v>34</v>
      </c>
      <c r="C13" s="9">
        <v>0</v>
      </c>
      <c r="D13" s="9"/>
      <c r="E13" s="9">
        <v>0</v>
      </c>
      <c r="F13" s="9"/>
      <c r="G13" s="9">
        <v>7078372</v>
      </c>
      <c r="H13" s="9"/>
      <c r="I13" s="9">
        <f t="shared" si="0"/>
        <v>-7078372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f t="shared" si="1"/>
        <v>0</v>
      </c>
    </row>
    <row r="14" spans="1:17" x14ac:dyDescent="0.55000000000000004">
      <c r="A14" s="1" t="s">
        <v>31</v>
      </c>
      <c r="C14" s="9">
        <v>0</v>
      </c>
      <c r="D14" s="9"/>
      <c r="E14" s="9">
        <v>0</v>
      </c>
      <c r="F14" s="9"/>
      <c r="G14" s="9">
        <v>17965329</v>
      </c>
      <c r="H14" s="9"/>
      <c r="I14" s="9">
        <f t="shared" si="0"/>
        <v>-17965329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f t="shared" si="1"/>
        <v>0</v>
      </c>
    </row>
    <row r="15" spans="1:17" x14ac:dyDescent="0.55000000000000004">
      <c r="A15" s="1" t="s">
        <v>40</v>
      </c>
      <c r="C15" s="9">
        <v>0</v>
      </c>
      <c r="D15" s="9"/>
      <c r="E15" s="9">
        <v>0</v>
      </c>
      <c r="F15" s="9"/>
      <c r="G15" s="9">
        <v>25412148</v>
      </c>
      <c r="H15" s="9"/>
      <c r="I15" s="9">
        <f t="shared" si="0"/>
        <v>-25412148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f t="shared" si="1"/>
        <v>0</v>
      </c>
    </row>
    <row r="16" spans="1:17" x14ac:dyDescent="0.55000000000000004">
      <c r="A16" s="1" t="s">
        <v>43</v>
      </c>
      <c r="C16" s="9">
        <v>0</v>
      </c>
      <c r="D16" s="9"/>
      <c r="E16" s="9">
        <v>0</v>
      </c>
      <c r="F16" s="9"/>
      <c r="G16" s="9">
        <v>17032322</v>
      </c>
      <c r="H16" s="9"/>
      <c r="I16" s="9">
        <f t="shared" si="0"/>
        <v>-17032322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f t="shared" si="1"/>
        <v>0</v>
      </c>
    </row>
    <row r="17" spans="3:17" ht="24.75" thickBot="1" x14ac:dyDescent="0.6">
      <c r="C17" s="9"/>
      <c r="D17" s="9"/>
      <c r="E17" s="10">
        <f>SUM(E8:E16)</f>
        <v>3945442268094</v>
      </c>
      <c r="F17" s="9"/>
      <c r="G17" s="10">
        <f>SUM(G8:G16)</f>
        <v>4588898292101</v>
      </c>
      <c r="H17" s="9"/>
      <c r="I17" s="10">
        <f>SUM(SUM(I8:I16))</f>
        <v>-643456024007</v>
      </c>
      <c r="J17" s="9"/>
      <c r="K17" s="9"/>
      <c r="L17" s="9"/>
      <c r="M17" s="10">
        <f>SUM(M8:M16)</f>
        <v>3945442268094</v>
      </c>
      <c r="N17" s="9"/>
      <c r="O17" s="10">
        <f>SUM(O8:O16)</f>
        <v>3664488028497</v>
      </c>
      <c r="P17" s="9"/>
      <c r="Q17" s="10">
        <f>SUM(Q8:Q16)</f>
        <v>280954239597</v>
      </c>
    </row>
    <row r="18" spans="3:17" s="19" customFormat="1" ht="24.75" thickTop="1" x14ac:dyDescent="0.55000000000000004">
      <c r="I18" s="18"/>
      <c r="J18" s="18"/>
      <c r="K18" s="18"/>
      <c r="L18" s="18"/>
      <c r="M18" s="18"/>
      <c r="N18" s="18"/>
      <c r="O18" s="18"/>
      <c r="P18" s="18"/>
      <c r="Q18" s="18"/>
    </row>
    <row r="19" spans="3:17" s="19" customFormat="1" x14ac:dyDescent="0.55000000000000004"/>
    <row r="20" spans="3:17" x14ac:dyDescent="0.55000000000000004">
      <c r="I20" s="17"/>
    </row>
    <row r="22" spans="3:17" x14ac:dyDescent="0.55000000000000004"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3:17" x14ac:dyDescent="0.55000000000000004">
      <c r="I23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workbookViewId="0">
      <selection activeCell="I20" sqref="I20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 x14ac:dyDescent="0.55000000000000004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 x14ac:dyDescent="0.55000000000000004">
      <c r="A6" s="21" t="s">
        <v>3</v>
      </c>
      <c r="C6" s="22" t="s">
        <v>67</v>
      </c>
      <c r="D6" s="22" t="s">
        <v>67</v>
      </c>
      <c r="E6" s="22" t="s">
        <v>67</v>
      </c>
      <c r="F6" s="22" t="s">
        <v>67</v>
      </c>
      <c r="G6" s="22" t="s">
        <v>67</v>
      </c>
      <c r="H6" s="22" t="s">
        <v>67</v>
      </c>
      <c r="I6" s="22" t="s">
        <v>67</v>
      </c>
      <c r="K6" s="22" t="s">
        <v>68</v>
      </c>
      <c r="L6" s="22" t="s">
        <v>68</v>
      </c>
      <c r="M6" s="22" t="s">
        <v>68</v>
      </c>
      <c r="N6" s="22" t="s">
        <v>68</v>
      </c>
      <c r="O6" s="22" t="s">
        <v>68</v>
      </c>
      <c r="P6" s="22" t="s">
        <v>68</v>
      </c>
      <c r="Q6" s="22" t="s">
        <v>68</v>
      </c>
    </row>
    <row r="7" spans="1:17" ht="24.75" x14ac:dyDescent="0.55000000000000004">
      <c r="A7" s="22" t="s">
        <v>3</v>
      </c>
      <c r="C7" s="22" t="s">
        <v>7</v>
      </c>
      <c r="E7" s="22" t="s">
        <v>82</v>
      </c>
      <c r="G7" s="22" t="s">
        <v>83</v>
      </c>
      <c r="I7" s="22" t="s">
        <v>85</v>
      </c>
      <c r="K7" s="22" t="s">
        <v>7</v>
      </c>
      <c r="M7" s="22" t="s">
        <v>82</v>
      </c>
      <c r="O7" s="22" t="s">
        <v>83</v>
      </c>
      <c r="Q7" s="22" t="s">
        <v>85</v>
      </c>
    </row>
    <row r="8" spans="1:17" x14ac:dyDescent="0.55000000000000004">
      <c r="A8" s="1" t="s">
        <v>16</v>
      </c>
      <c r="C8" s="9">
        <v>7613398</v>
      </c>
      <c r="D8" s="9"/>
      <c r="E8" s="9">
        <v>232653396746</v>
      </c>
      <c r="F8" s="9"/>
      <c r="G8" s="9">
        <v>232990571843</v>
      </c>
      <c r="H8" s="9"/>
      <c r="I8" s="9">
        <f>E8-G8</f>
        <v>-337175097</v>
      </c>
      <c r="J8" s="9"/>
      <c r="K8" s="9">
        <v>24043783</v>
      </c>
      <c r="L8" s="9"/>
      <c r="M8" s="9">
        <v>719225252898</v>
      </c>
      <c r="N8" s="9"/>
      <c r="O8" s="9">
        <v>716005747924</v>
      </c>
      <c r="P8" s="9"/>
      <c r="Q8" s="9">
        <f>M8-O8</f>
        <v>3219504974</v>
      </c>
    </row>
    <row r="9" spans="1:17" x14ac:dyDescent="0.55000000000000004">
      <c r="A9" s="1" t="s">
        <v>17</v>
      </c>
      <c r="C9" s="9">
        <v>5397172</v>
      </c>
      <c r="D9" s="9"/>
      <c r="E9" s="9">
        <v>1472894482023</v>
      </c>
      <c r="F9" s="9"/>
      <c r="G9" s="9">
        <v>1227213847338</v>
      </c>
      <c r="H9" s="9"/>
      <c r="I9" s="9">
        <f t="shared" ref="I9:I17" si="0">E9-G9</f>
        <v>245680634685</v>
      </c>
      <c r="J9" s="9"/>
      <c r="K9" s="9">
        <v>9525888</v>
      </c>
      <c r="L9" s="9"/>
      <c r="M9" s="9">
        <v>2485729846297</v>
      </c>
      <c r="N9" s="9"/>
      <c r="O9" s="9">
        <v>2091096829768</v>
      </c>
      <c r="P9" s="9"/>
      <c r="Q9" s="9">
        <f t="shared" ref="Q9:Q17" si="1">M9-O9</f>
        <v>394633016529</v>
      </c>
    </row>
    <row r="10" spans="1:17" x14ac:dyDescent="0.55000000000000004">
      <c r="A10" s="1" t="s">
        <v>15</v>
      </c>
      <c r="C10" s="9">
        <v>8497379</v>
      </c>
      <c r="D10" s="9"/>
      <c r="E10" s="9">
        <v>56184248567</v>
      </c>
      <c r="F10" s="9"/>
      <c r="G10" s="9">
        <v>42889549999</v>
      </c>
      <c r="H10" s="9"/>
      <c r="I10" s="9">
        <f t="shared" si="0"/>
        <v>13294698568</v>
      </c>
      <c r="J10" s="9"/>
      <c r="K10" s="9">
        <v>13385981</v>
      </c>
      <c r="L10" s="9"/>
      <c r="M10" s="9">
        <v>95079756601</v>
      </c>
      <c r="N10" s="9"/>
      <c r="O10" s="9">
        <v>77320276191</v>
      </c>
      <c r="P10" s="9"/>
      <c r="Q10" s="9">
        <f t="shared" si="1"/>
        <v>17759480410</v>
      </c>
    </row>
    <row r="11" spans="1:17" x14ac:dyDescent="0.55000000000000004">
      <c r="A11" s="1" t="s">
        <v>86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9">
        <v>12200</v>
      </c>
      <c r="L11" s="9"/>
      <c r="M11" s="9">
        <v>14099137479</v>
      </c>
      <c r="N11" s="9"/>
      <c r="O11" s="9">
        <v>14220619569</v>
      </c>
      <c r="P11" s="9"/>
      <c r="Q11" s="9">
        <f t="shared" si="1"/>
        <v>-121482090</v>
      </c>
    </row>
    <row r="12" spans="1:17" x14ac:dyDescent="0.55000000000000004">
      <c r="A12" s="1" t="s">
        <v>37</v>
      </c>
      <c r="C12" s="9">
        <v>3515</v>
      </c>
      <c r="D12" s="9"/>
      <c r="E12" s="9">
        <v>3010171047</v>
      </c>
      <c r="F12" s="9"/>
      <c r="G12" s="9">
        <v>3009408304</v>
      </c>
      <c r="H12" s="9"/>
      <c r="I12" s="9">
        <f t="shared" si="0"/>
        <v>762743</v>
      </c>
      <c r="J12" s="9"/>
      <c r="K12" s="9">
        <v>3515</v>
      </c>
      <c r="L12" s="9"/>
      <c r="M12" s="9">
        <v>3010171047</v>
      </c>
      <c r="N12" s="9"/>
      <c r="O12" s="9">
        <v>3009408304</v>
      </c>
      <c r="P12" s="9"/>
      <c r="Q12" s="9">
        <f t="shared" si="1"/>
        <v>762743</v>
      </c>
    </row>
    <row r="13" spans="1:17" x14ac:dyDescent="0.55000000000000004">
      <c r="A13" s="1" t="s">
        <v>40</v>
      </c>
      <c r="C13" s="9">
        <v>36974</v>
      </c>
      <c r="D13" s="9"/>
      <c r="E13" s="9">
        <v>30348388085</v>
      </c>
      <c r="F13" s="9"/>
      <c r="G13" s="9">
        <v>30325118870</v>
      </c>
      <c r="H13" s="9"/>
      <c r="I13" s="9">
        <f t="shared" si="0"/>
        <v>23269215</v>
      </c>
      <c r="J13" s="9"/>
      <c r="K13" s="9">
        <v>36974</v>
      </c>
      <c r="L13" s="9"/>
      <c r="M13" s="9">
        <v>30348388085</v>
      </c>
      <c r="N13" s="9"/>
      <c r="O13" s="9">
        <v>30325118870</v>
      </c>
      <c r="P13" s="9"/>
      <c r="Q13" s="9">
        <f t="shared" si="1"/>
        <v>23269215</v>
      </c>
    </row>
    <row r="14" spans="1:17" x14ac:dyDescent="0.55000000000000004">
      <c r="A14" s="1" t="s">
        <v>34</v>
      </c>
      <c r="C14" s="9">
        <v>2306</v>
      </c>
      <c r="D14" s="9"/>
      <c r="E14" s="9">
        <v>2014505888</v>
      </c>
      <c r="F14" s="9"/>
      <c r="G14" s="9">
        <v>2006881387</v>
      </c>
      <c r="H14" s="9"/>
      <c r="I14" s="9">
        <f t="shared" si="0"/>
        <v>7624501</v>
      </c>
      <c r="J14" s="9"/>
      <c r="K14" s="9">
        <v>2306</v>
      </c>
      <c r="L14" s="9"/>
      <c r="M14" s="9">
        <v>2014505888</v>
      </c>
      <c r="N14" s="9"/>
      <c r="O14" s="9">
        <v>2006881387</v>
      </c>
      <c r="P14" s="9"/>
      <c r="Q14" s="9">
        <f t="shared" si="1"/>
        <v>7624501</v>
      </c>
    </row>
    <row r="15" spans="1:17" x14ac:dyDescent="0.55000000000000004">
      <c r="A15" s="1" t="s">
        <v>31</v>
      </c>
      <c r="C15" s="9">
        <v>10000</v>
      </c>
      <c r="D15" s="9"/>
      <c r="E15" s="9">
        <v>9172345225</v>
      </c>
      <c r="F15" s="9"/>
      <c r="G15" s="9">
        <v>9166641000</v>
      </c>
      <c r="H15" s="9"/>
      <c r="I15" s="9">
        <f t="shared" si="0"/>
        <v>5704225</v>
      </c>
      <c r="J15" s="9"/>
      <c r="K15" s="9">
        <v>10000</v>
      </c>
      <c r="L15" s="9"/>
      <c r="M15" s="9">
        <v>9172345225</v>
      </c>
      <c r="N15" s="9"/>
      <c r="O15" s="9">
        <v>9166641000</v>
      </c>
      <c r="P15" s="9"/>
      <c r="Q15" s="9">
        <f t="shared" si="1"/>
        <v>5704225</v>
      </c>
    </row>
    <row r="16" spans="1:17" x14ac:dyDescent="0.55000000000000004">
      <c r="A16" s="1" t="s">
        <v>27</v>
      </c>
      <c r="C16" s="9">
        <v>55002</v>
      </c>
      <c r="D16" s="9"/>
      <c r="E16" s="9">
        <v>51581458297</v>
      </c>
      <c r="F16" s="9"/>
      <c r="G16" s="9">
        <v>49491963241</v>
      </c>
      <c r="H16" s="9"/>
      <c r="I16" s="9">
        <f t="shared" si="0"/>
        <v>2089495056</v>
      </c>
      <c r="J16" s="9"/>
      <c r="K16" s="9">
        <v>55002</v>
      </c>
      <c r="L16" s="9"/>
      <c r="M16" s="9">
        <v>51581458297</v>
      </c>
      <c r="N16" s="9"/>
      <c r="O16" s="9">
        <v>49491963241</v>
      </c>
      <c r="P16" s="9"/>
      <c r="Q16" s="9">
        <f t="shared" si="1"/>
        <v>2089495056</v>
      </c>
    </row>
    <row r="17" spans="1:17" x14ac:dyDescent="0.55000000000000004">
      <c r="A17" s="1" t="s">
        <v>43</v>
      </c>
      <c r="C17" s="9">
        <v>45214</v>
      </c>
      <c r="D17" s="9"/>
      <c r="E17" s="9">
        <v>34356658025</v>
      </c>
      <c r="F17" s="9"/>
      <c r="G17" s="9">
        <v>34345544434</v>
      </c>
      <c r="H17" s="9"/>
      <c r="I17" s="9">
        <f t="shared" si="0"/>
        <v>11113591</v>
      </c>
      <c r="J17" s="9"/>
      <c r="K17" s="9">
        <v>45214</v>
      </c>
      <c r="L17" s="9"/>
      <c r="M17" s="9">
        <v>34356658025</v>
      </c>
      <c r="N17" s="9"/>
      <c r="O17" s="9">
        <v>34345544434</v>
      </c>
      <c r="P17" s="9"/>
      <c r="Q17" s="9">
        <f t="shared" si="1"/>
        <v>11113591</v>
      </c>
    </row>
    <row r="18" spans="1:17" ht="24.75" thickBot="1" x14ac:dyDescent="0.6">
      <c r="C18" s="9"/>
      <c r="D18" s="9"/>
      <c r="E18" s="10">
        <f>SUM(E8:E17)</f>
        <v>1892215653903</v>
      </c>
      <c r="F18" s="9"/>
      <c r="G18" s="10">
        <f>SUM(G8:G17)</f>
        <v>1631439526416</v>
      </c>
      <c r="H18" s="9"/>
      <c r="I18" s="10">
        <f>SUM(I8:I17)</f>
        <v>260776127487</v>
      </c>
      <c r="J18" s="9"/>
      <c r="K18" s="9"/>
      <c r="L18" s="9"/>
      <c r="M18" s="10">
        <f>SUM(M8:M17)</f>
        <v>3444617519842</v>
      </c>
      <c r="N18" s="9"/>
      <c r="O18" s="10">
        <f>SUM(O8:O17)</f>
        <v>3026989030688</v>
      </c>
      <c r="P18" s="9"/>
      <c r="Q18" s="10">
        <f>SUM(Q8:Q17)</f>
        <v>417628489154</v>
      </c>
    </row>
    <row r="19" spans="1:17" ht="24.75" thickTop="1" x14ac:dyDescent="0.55000000000000004"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55000000000000004">
      <c r="G20" s="3"/>
      <c r="I20" s="3"/>
      <c r="O20" s="3"/>
      <c r="Q20" s="3"/>
    </row>
    <row r="21" spans="1:17" x14ac:dyDescent="0.55000000000000004"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3" spans="1:17" x14ac:dyDescent="0.55000000000000004"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x14ac:dyDescent="0.55000000000000004">
      <c r="G24" s="3"/>
      <c r="I24" s="3"/>
      <c r="O24" s="3"/>
      <c r="Q24" s="3"/>
    </row>
    <row r="25" spans="1:17" x14ac:dyDescent="0.55000000000000004"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2021-09-29T11:56:53Z</dcterms:created>
  <dcterms:modified xsi:type="dcterms:W3CDTF">2021-10-02T13:51:50Z</dcterms:modified>
</cp:coreProperties>
</file>