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مهر\"/>
    </mc:Choice>
  </mc:AlternateContent>
  <xr:revisionPtr revIDLastSave="0" documentId="13_ncr:1_{814361EA-3219-4D22-81AE-5DFDA428E3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4" l="1"/>
  <c r="I9" i="9"/>
  <c r="C9" i="14"/>
  <c r="C9" i="15"/>
  <c r="C10" i="15" s="1"/>
  <c r="C8" i="15"/>
  <c r="C7" i="15"/>
  <c r="G10" i="15"/>
  <c r="K10" i="13"/>
  <c r="K9" i="13"/>
  <c r="K8" i="13"/>
  <c r="G10" i="13"/>
  <c r="G9" i="13"/>
  <c r="G8" i="13"/>
  <c r="I10" i="13"/>
  <c r="E10" i="13"/>
  <c r="O14" i="12"/>
  <c r="Q14" i="12"/>
  <c r="Q9" i="12"/>
  <c r="Q10" i="12"/>
  <c r="Q11" i="12"/>
  <c r="Q12" i="12"/>
  <c r="Q13" i="12"/>
  <c r="Q8" i="12"/>
  <c r="I8" i="12"/>
  <c r="I9" i="12"/>
  <c r="I10" i="12"/>
  <c r="I11" i="12"/>
  <c r="I12" i="12"/>
  <c r="I14" i="12" s="1"/>
  <c r="I13" i="12"/>
  <c r="C14" i="12"/>
  <c r="E14" i="12"/>
  <c r="G14" i="12"/>
  <c r="K14" i="12"/>
  <c r="M14" i="12"/>
  <c r="C12" i="11"/>
  <c r="S12" i="11"/>
  <c r="S9" i="11"/>
  <c r="S10" i="11"/>
  <c r="S11" i="11"/>
  <c r="S8" i="11"/>
  <c r="I12" i="11"/>
  <c r="K8" i="11" s="1"/>
  <c r="G12" i="11"/>
  <c r="E12" i="11"/>
  <c r="I9" i="11"/>
  <c r="I10" i="11"/>
  <c r="I11" i="11"/>
  <c r="I8" i="11"/>
  <c r="M12" i="11"/>
  <c r="O12" i="11"/>
  <c r="Q12" i="11"/>
  <c r="U8" i="11"/>
  <c r="Q9" i="10"/>
  <c r="Q10" i="10"/>
  <c r="Q11" i="10"/>
  <c r="Q12" i="10"/>
  <c r="Q13" i="10"/>
  <c r="Q14" i="10"/>
  <c r="Q15" i="10"/>
  <c r="Q16" i="10"/>
  <c r="Q17" i="10"/>
  <c r="Q8" i="10"/>
  <c r="I9" i="10"/>
  <c r="I10" i="10"/>
  <c r="I11" i="10"/>
  <c r="I12" i="10"/>
  <c r="I13" i="10"/>
  <c r="I14" i="10"/>
  <c r="I15" i="10"/>
  <c r="I16" i="10"/>
  <c r="I17" i="10"/>
  <c r="I8" i="10"/>
  <c r="G18" i="10"/>
  <c r="E18" i="10"/>
  <c r="M18" i="10"/>
  <c r="Q18" i="10"/>
  <c r="O18" i="10"/>
  <c r="Q9" i="9"/>
  <c r="Q11" i="9"/>
  <c r="O11" i="9"/>
  <c r="M11" i="9"/>
  <c r="G11" i="9"/>
  <c r="E11" i="9"/>
  <c r="I8" i="9"/>
  <c r="Q10" i="9"/>
  <c r="Q8" i="9"/>
  <c r="I11" i="9"/>
  <c r="I10" i="9"/>
  <c r="K10" i="7"/>
  <c r="S10" i="7"/>
  <c r="Q10" i="7"/>
  <c r="O10" i="7"/>
  <c r="M10" i="7"/>
  <c r="I10" i="7"/>
  <c r="E8" i="15" l="1"/>
  <c r="E7" i="15"/>
  <c r="K11" i="11"/>
  <c r="K10" i="11"/>
  <c r="K9" i="11"/>
  <c r="K12" i="11" s="1"/>
  <c r="U11" i="11"/>
  <c r="U10" i="11"/>
  <c r="U9" i="11"/>
  <c r="U12" i="11" s="1"/>
  <c r="I18" i="10"/>
  <c r="E9" i="15" l="1"/>
  <c r="E10" i="15" s="1"/>
  <c r="S11" i="6"/>
  <c r="K11" i="6"/>
  <c r="M11" i="6"/>
  <c r="O11" i="6"/>
  <c r="Q11" i="6"/>
  <c r="Y12" i="1"/>
  <c r="E12" i="1"/>
  <c r="G12" i="1"/>
  <c r="K12" i="1"/>
  <c r="O12" i="1"/>
  <c r="U12" i="1"/>
  <c r="W12" i="1"/>
</calcChain>
</file>

<file path=xl/sharedStrings.xml><?xml version="1.0" encoding="utf-8"?>
<sst xmlns="http://schemas.openxmlformats.org/spreadsheetml/2006/main" count="342" uniqueCount="85">
  <si>
    <t>صندوق سرمایه‌گذاری اختصاصی بازارگردانی مفید</t>
  </si>
  <si>
    <t>صورت وضعیت پورتفوی</t>
  </si>
  <si>
    <t>برای ماه منتهی به 1400/07/30</t>
  </si>
  <si>
    <t>نام شرکت</t>
  </si>
  <si>
    <t>1400/06/31</t>
  </si>
  <si>
    <t>تغییرات طی دوره</t>
  </si>
  <si>
    <t>1400/07/30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</si>
  <si>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</si>
  <si>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</si>
  <si>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</si>
  <si>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</si>
  <si>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</si>
  <si>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</si>
  <si>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</si>
  <si>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</si>
  <si>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</si>
  <si>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صندوق س. پشتوانه طلای مفید</t>
  </si>
  <si>
    <t>صندوق س.توسعه اندوخته آینده-س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</si>
  <si>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</si>
  <si>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</si>
  <si>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</si>
  <si>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</si>
  <si>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</si>
  <si>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</si>
  <si>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</si>
  <si>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</si>
  <si>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</si>
  <si>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</si>
  <si>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</si>
  <si>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</si>
  <si>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</si>
  <si>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</si>
  <si>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</si>
  <si>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</si>
  <si>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</si>
  <si>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</si>
  <si>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</si>
  <si>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</si>
  <si>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</si>
  <si>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</si>
  <si>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</si>
  <si>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</si>
  <si>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</si>
  <si>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</si>
  <si>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</si>
  <si>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</si>
  <si>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</si>
  <si>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</si>
  <si>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</si>
  <si>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</si>
  <si>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</si>
  <si>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</si>
  <si>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</si>
  <si>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</si>
  <si>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</si>
  <si>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1400/04/24</t>
  </si>
  <si>
    <t>بهای فروش</t>
  </si>
  <si>
    <t>ارزش دفتری</t>
  </si>
  <si>
    <t>سود و زیان ناشی از تغییر قیمت</t>
  </si>
  <si>
    <t>سود و زیان ناشی از فروش</t>
  </si>
  <si>
    <t>سکه تمام بهارتحویلی 1روزه رفاه</t>
  </si>
  <si>
    <t>اسنادخزانه-م13بودجه98-010219</t>
  </si>
  <si>
    <t>اسنادخزانه-م18بودجه98-010614</t>
  </si>
  <si>
    <t>اسنادخزانه-م3بودجه99-011110</t>
  </si>
  <si>
    <t>اسنادخزانه-م14بودجه98-010318</t>
  </si>
  <si>
    <t>اسنادخزانه-م12بودجه98-001111</t>
  </si>
  <si>
    <t>اسنادخزانه-م11بودجه98-001013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</si>
  <si>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</si>
  <si>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</si>
  <si>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</si>
  <si>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</si>
  <si>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</si>
  <si>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</si>
  <si>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</si>
  <si>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</si>
  <si>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</si>
  <si>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</si>
  <si>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</si>
  <si>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</si>
  <si>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</si>
  <si>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1400/07/01</t>
  </si>
  <si>
    <t>-</t>
  </si>
  <si>
    <t xml:space="preserve">از ابتدای سال مالی </t>
  </si>
  <si>
    <t>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</si>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</sst>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/>
    <xf numFmtId="37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0" xfId="1" applyNumberFormat="1" applyFont="1"/>
    <xf numFmtId="10" fontId="2" fillId="0" borderId="2" xfId="2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3" fontId="2" fillId="0" borderId="0" xfId="0" applyNumberFormat="1" applyFont="1" applyFill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0</xdr:row>
          <xdr:rowOff>57150</xdr:rowOff>
        </xdr:from>
        <xdr:to>
          <xdr:col>10</xdr:col>
          <xdr:colOff>447675</xdr:colOff>
          <xdr:row>32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713AFD1-889F-4C30-AAB6-39025F11D6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8948A-F269-478A-80CA-E25F13F6FE70}">
  <dimension ref="A1"/>
  <sheetViews>
    <sheetView rightToLeft="1" tabSelected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228600</xdr:colOff>
                <xdr:row>0</xdr:row>
                <xdr:rowOff>57150</xdr:rowOff>
              </from>
              <to>
                <xdr:col>10</xdr:col>
                <xdr:colOff>457200</xdr:colOff>
                <xdr:row>32</xdr:row>
                <xdr:rowOff>123825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workbookViewId="0">
      <selection activeCell="K20" sqref="K20"/>
    </sheetView>
  </sheetViews>
  <sheetFormatPr defaultRowHeight="24" x14ac:dyDescent="0.55000000000000004"/>
  <cols>
    <col min="1" max="1" width="3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6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 x14ac:dyDescent="0.55000000000000004">
      <c r="A3" s="20" t="s">
        <v>39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 x14ac:dyDescent="0.55000000000000004">
      <c r="A6" s="18" t="s">
        <v>43</v>
      </c>
      <c r="C6" s="19" t="s">
        <v>41</v>
      </c>
      <c r="D6" s="19" t="s">
        <v>41</v>
      </c>
      <c r="E6" s="19" t="s">
        <v>41</v>
      </c>
      <c r="F6" s="19" t="s">
        <v>41</v>
      </c>
      <c r="G6" s="19" t="s">
        <v>41</v>
      </c>
      <c r="H6" s="19" t="s">
        <v>41</v>
      </c>
      <c r="I6" s="19" t="s">
        <v>41</v>
      </c>
      <c r="K6" s="19" t="s">
        <v>42</v>
      </c>
      <c r="L6" s="19" t="s">
        <v>42</v>
      </c>
      <c r="M6" s="19" t="s">
        <v>42</v>
      </c>
      <c r="N6" s="19" t="s">
        <v>42</v>
      </c>
      <c r="O6" s="19" t="s">
        <v>42</v>
      </c>
      <c r="P6" s="19" t="s">
        <v>42</v>
      </c>
      <c r="Q6" s="19" t="s">
        <v>42</v>
      </c>
    </row>
    <row r="7" spans="1:17" ht="24.75" x14ac:dyDescent="0.55000000000000004">
      <c r="A7" s="19" t="s">
        <v>43</v>
      </c>
      <c r="C7" s="19" t="s">
        <v>71</v>
      </c>
      <c r="E7" s="19" t="s">
        <v>68</v>
      </c>
      <c r="G7" s="19" t="s">
        <v>69</v>
      </c>
      <c r="I7" s="19" t="s">
        <v>72</v>
      </c>
      <c r="K7" s="19" t="s">
        <v>71</v>
      </c>
      <c r="M7" s="19" t="s">
        <v>68</v>
      </c>
      <c r="O7" s="19" t="s">
        <v>69</v>
      </c>
      <c r="Q7" s="19" t="s">
        <v>72</v>
      </c>
    </row>
    <row r="8" spans="1:17" x14ac:dyDescent="0.55000000000000004">
      <c r="A8" s="1" t="s">
        <v>61</v>
      </c>
      <c r="C8" s="9">
        <v>0</v>
      </c>
      <c r="D8" s="9"/>
      <c r="E8" s="9">
        <v>0</v>
      </c>
      <c r="F8" s="9"/>
      <c r="G8" s="9">
        <v>0</v>
      </c>
      <c r="H8" s="9"/>
      <c r="I8" s="9">
        <f>C8+E8+G8</f>
        <v>0</v>
      </c>
      <c r="J8" s="9"/>
      <c r="K8" s="9">
        <v>0</v>
      </c>
      <c r="L8" s="9"/>
      <c r="M8" s="9">
        <v>0</v>
      </c>
      <c r="N8" s="9"/>
      <c r="O8" s="9">
        <v>7624501</v>
      </c>
      <c r="P8" s="9"/>
      <c r="Q8" s="9">
        <f>K8+M8+O8</f>
        <v>7624501</v>
      </c>
    </row>
    <row r="9" spans="1:17" x14ac:dyDescent="0.55000000000000004">
      <c r="A9" s="1" t="s">
        <v>62</v>
      </c>
      <c r="C9" s="9">
        <v>0</v>
      </c>
      <c r="D9" s="9"/>
      <c r="E9" s="9">
        <v>0</v>
      </c>
      <c r="F9" s="9"/>
      <c r="G9" s="9">
        <v>0</v>
      </c>
      <c r="H9" s="9"/>
      <c r="I9" s="9">
        <f t="shared" ref="I9:I13" si="0">C9+E9+G9</f>
        <v>0</v>
      </c>
      <c r="J9" s="9"/>
      <c r="K9" s="9">
        <v>0</v>
      </c>
      <c r="L9" s="9"/>
      <c r="M9" s="9">
        <v>0</v>
      </c>
      <c r="N9" s="9"/>
      <c r="O9" s="9">
        <v>23269215</v>
      </c>
      <c r="P9" s="9"/>
      <c r="Q9" s="9">
        <f t="shared" ref="Q9:Q13" si="1">K9+M9+O9</f>
        <v>23269215</v>
      </c>
    </row>
    <row r="10" spans="1:17" x14ac:dyDescent="0.55000000000000004">
      <c r="A10" s="1" t="s">
        <v>63</v>
      </c>
      <c r="C10" s="9">
        <v>0</v>
      </c>
      <c r="D10" s="9"/>
      <c r="E10" s="9">
        <v>0</v>
      </c>
      <c r="F10" s="9"/>
      <c r="G10" s="9">
        <v>0</v>
      </c>
      <c r="H10" s="9"/>
      <c r="I10" s="9">
        <f t="shared" si="0"/>
        <v>0</v>
      </c>
      <c r="J10" s="9"/>
      <c r="K10" s="9">
        <v>0</v>
      </c>
      <c r="L10" s="9"/>
      <c r="M10" s="9">
        <v>0</v>
      </c>
      <c r="N10" s="9"/>
      <c r="O10" s="9">
        <v>11113591</v>
      </c>
      <c r="P10" s="9"/>
      <c r="Q10" s="9">
        <f t="shared" si="1"/>
        <v>11113591</v>
      </c>
    </row>
    <row r="11" spans="1:17" x14ac:dyDescent="0.55000000000000004">
      <c r="A11" s="1" t="s">
        <v>64</v>
      </c>
      <c r="C11" s="9">
        <v>0</v>
      </c>
      <c r="D11" s="9"/>
      <c r="E11" s="9">
        <v>0</v>
      </c>
      <c r="F11" s="9"/>
      <c r="G11" s="9">
        <v>0</v>
      </c>
      <c r="H11" s="9"/>
      <c r="I11" s="9">
        <f t="shared" si="0"/>
        <v>0</v>
      </c>
      <c r="J11" s="9"/>
      <c r="K11" s="9">
        <v>0</v>
      </c>
      <c r="L11" s="9"/>
      <c r="M11" s="9">
        <v>0</v>
      </c>
      <c r="N11" s="9"/>
      <c r="O11" s="9">
        <v>762743</v>
      </c>
      <c r="P11" s="9"/>
      <c r="Q11" s="9">
        <f t="shared" si="1"/>
        <v>762743</v>
      </c>
    </row>
    <row r="12" spans="1:17" x14ac:dyDescent="0.55000000000000004">
      <c r="A12" s="1" t="s">
        <v>65</v>
      </c>
      <c r="C12" s="9">
        <v>0</v>
      </c>
      <c r="D12" s="9"/>
      <c r="E12" s="9">
        <v>0</v>
      </c>
      <c r="F12" s="9"/>
      <c r="G12" s="9">
        <v>0</v>
      </c>
      <c r="H12" s="9"/>
      <c r="I12" s="9">
        <f t="shared" si="0"/>
        <v>0</v>
      </c>
      <c r="J12" s="9"/>
      <c r="K12" s="9">
        <v>0</v>
      </c>
      <c r="L12" s="9"/>
      <c r="M12" s="9">
        <v>0</v>
      </c>
      <c r="N12" s="9"/>
      <c r="O12" s="9">
        <v>5704225</v>
      </c>
      <c r="P12" s="9"/>
      <c r="Q12" s="9">
        <f t="shared" si="1"/>
        <v>5704225</v>
      </c>
    </row>
    <row r="13" spans="1:17" x14ac:dyDescent="0.55000000000000004">
      <c r="A13" s="1" t="s">
        <v>66</v>
      </c>
      <c r="C13" s="9">
        <v>0</v>
      </c>
      <c r="D13" s="9"/>
      <c r="E13" s="9">
        <v>0</v>
      </c>
      <c r="F13" s="9"/>
      <c r="G13" s="9">
        <v>0</v>
      </c>
      <c r="H13" s="9"/>
      <c r="I13" s="9">
        <f t="shared" si="0"/>
        <v>0</v>
      </c>
      <c r="J13" s="9"/>
      <c r="K13" s="9">
        <v>0</v>
      </c>
      <c r="L13" s="9"/>
      <c r="M13" s="9">
        <v>0</v>
      </c>
      <c r="N13" s="9"/>
      <c r="O13" s="9">
        <v>2089495056</v>
      </c>
      <c r="P13" s="9"/>
      <c r="Q13" s="9">
        <f t="shared" si="1"/>
        <v>2089495056</v>
      </c>
    </row>
    <row r="14" spans="1:17" ht="24.75" thickBot="1" x14ac:dyDescent="0.6">
      <c r="C14" s="15">
        <f>SUM(C8:C13)</f>
        <v>0</v>
      </c>
      <c r="D14" s="9"/>
      <c r="E14" s="15">
        <f>SUM(E8:E13)</f>
        <v>0</v>
      </c>
      <c r="F14" s="9"/>
      <c r="G14" s="15">
        <f>SUM(G8:G13)</f>
        <v>0</v>
      </c>
      <c r="H14" s="9"/>
      <c r="I14" s="15">
        <f>SUM(I8:I13)</f>
        <v>0</v>
      </c>
      <c r="J14" s="9"/>
      <c r="K14" s="15">
        <f>SUM(K8:K13)</f>
        <v>0</v>
      </c>
      <c r="L14" s="9"/>
      <c r="M14" s="15">
        <f>SUM(M8:M13)</f>
        <v>0</v>
      </c>
      <c r="N14" s="9"/>
      <c r="O14" s="15">
        <f>SUM(O8:O13)</f>
        <v>2137969331</v>
      </c>
      <c r="P14" s="9"/>
      <c r="Q14" s="15">
        <f>SUM(Q8:Q13)</f>
        <v>2137969331</v>
      </c>
    </row>
    <row r="15" spans="1:17" ht="24.75" thickTop="1" x14ac:dyDescent="0.55000000000000004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G18" sqref="G18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4.75" x14ac:dyDescent="0.55000000000000004">
      <c r="A3" s="20" t="s">
        <v>39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6" spans="1:11" ht="24.75" x14ac:dyDescent="0.55000000000000004">
      <c r="A6" s="19" t="s">
        <v>73</v>
      </c>
      <c r="B6" s="19" t="s">
        <v>73</v>
      </c>
      <c r="C6" s="19" t="s">
        <v>73</v>
      </c>
      <c r="E6" s="19" t="s">
        <v>41</v>
      </c>
      <c r="F6" s="19" t="s">
        <v>41</v>
      </c>
      <c r="G6" s="19" t="s">
        <v>41</v>
      </c>
      <c r="I6" s="19" t="s">
        <v>42</v>
      </c>
      <c r="J6" s="19" t="s">
        <v>42</v>
      </c>
      <c r="K6" s="19" t="s">
        <v>42</v>
      </c>
    </row>
    <row r="7" spans="1:11" ht="24.75" x14ac:dyDescent="0.55000000000000004">
      <c r="A7" s="22" t="s">
        <v>74</v>
      </c>
      <c r="C7" s="22" t="s">
        <v>23</v>
      </c>
      <c r="E7" s="22" t="s">
        <v>75</v>
      </c>
      <c r="G7" s="22" t="s">
        <v>76</v>
      </c>
      <c r="I7" s="22" t="s">
        <v>75</v>
      </c>
      <c r="K7" s="22" t="s">
        <v>76</v>
      </c>
    </row>
    <row r="8" spans="1:11" x14ac:dyDescent="0.55000000000000004">
      <c r="A8" s="1" t="s">
        <v>29</v>
      </c>
      <c r="C8" s="4" t="s">
        <v>30</v>
      </c>
      <c r="E8" s="9">
        <v>1527399132</v>
      </c>
      <c r="F8" s="16"/>
      <c r="G8" s="10">
        <f>E8/$E$10</f>
        <v>1.0561077903967495</v>
      </c>
      <c r="H8" s="16"/>
      <c r="I8" s="9">
        <v>3314479017</v>
      </c>
      <c r="K8" s="10">
        <f>I8/$I$10</f>
        <v>1</v>
      </c>
    </row>
    <row r="9" spans="1:11" x14ac:dyDescent="0.55000000000000004">
      <c r="A9" s="1" t="s">
        <v>33</v>
      </c>
      <c r="C9" s="4" t="s">
        <v>34</v>
      </c>
      <c r="E9" s="9">
        <v>-81146064</v>
      </c>
      <c r="F9" s="16"/>
      <c r="G9" s="10">
        <f>E9/$E$10</f>
        <v>-5.6107790396749568E-2</v>
      </c>
      <c r="H9" s="16"/>
      <c r="I9" s="9">
        <v>0</v>
      </c>
      <c r="K9" s="10">
        <f>I9/$I$10</f>
        <v>0</v>
      </c>
    </row>
    <row r="10" spans="1:11" ht="24.75" thickBot="1" x14ac:dyDescent="0.6">
      <c r="E10" s="15">
        <f>SUM(E8:E9)</f>
        <v>1446253068</v>
      </c>
      <c r="F10" s="16"/>
      <c r="G10" s="14">
        <f>SUM(G8:G9)</f>
        <v>1</v>
      </c>
      <c r="H10" s="16"/>
      <c r="I10" s="15">
        <f>SUM(I8:I9)</f>
        <v>3314479017</v>
      </c>
      <c r="K10" s="11">
        <f>SUM(K8:K9)</f>
        <v>1</v>
      </c>
    </row>
    <row r="11" spans="1:11" ht="24.75" thickTop="1" x14ac:dyDescent="0.55000000000000004">
      <c r="E11" s="16"/>
      <c r="F11" s="16"/>
      <c r="G11" s="16"/>
      <c r="H11" s="16"/>
      <c r="I11" s="16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10" sqref="E10"/>
    </sheetView>
  </sheetViews>
  <sheetFormatPr defaultRowHeight="24" x14ac:dyDescent="0.55000000000000004"/>
  <cols>
    <col min="1" max="1" width="37.4257812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0" t="s">
        <v>0</v>
      </c>
      <c r="B2" s="20"/>
      <c r="C2" s="20"/>
      <c r="D2" s="20"/>
      <c r="E2" s="20"/>
    </row>
    <row r="3" spans="1:5" ht="24.75" x14ac:dyDescent="0.55000000000000004">
      <c r="A3" s="20" t="s">
        <v>39</v>
      </c>
      <c r="B3" s="20"/>
      <c r="C3" s="20"/>
      <c r="D3" s="20"/>
      <c r="E3" s="20"/>
    </row>
    <row r="4" spans="1:5" ht="24.75" x14ac:dyDescent="0.55000000000000004">
      <c r="A4" s="20" t="s">
        <v>2</v>
      </c>
      <c r="B4" s="20"/>
      <c r="C4" s="20"/>
      <c r="D4" s="20"/>
      <c r="E4" s="20"/>
    </row>
    <row r="5" spans="1:5" ht="24.75" x14ac:dyDescent="0.55000000000000004">
      <c r="C5" s="18" t="s">
        <v>41</v>
      </c>
      <c r="E5" s="5" t="s">
        <v>82</v>
      </c>
    </row>
    <row r="6" spans="1:5" ht="24.75" x14ac:dyDescent="0.55000000000000004">
      <c r="A6" s="18" t="s">
        <v>77</v>
      </c>
      <c r="C6" s="19"/>
      <c r="E6" s="19" t="s">
        <v>83</v>
      </c>
    </row>
    <row r="7" spans="1:5" ht="24.75" x14ac:dyDescent="0.55000000000000004">
      <c r="A7" s="19" t="s">
        <v>77</v>
      </c>
      <c r="C7" s="19" t="s">
        <v>26</v>
      </c>
      <c r="E7" s="19" t="s">
        <v>26</v>
      </c>
    </row>
    <row r="8" spans="1:5" x14ac:dyDescent="0.55000000000000004">
      <c r="A8" s="1" t="s">
        <v>84</v>
      </c>
      <c r="C8" s="9">
        <v>-3697233151</v>
      </c>
      <c r="D8" s="9"/>
      <c r="E8" s="9">
        <v>0</v>
      </c>
    </row>
    <row r="9" spans="1:5" ht="25.5" thickBot="1" x14ac:dyDescent="0.65">
      <c r="A9" s="2" t="s">
        <v>48</v>
      </c>
      <c r="C9" s="15">
        <f>SUM(C8)</f>
        <v>-3697233151</v>
      </c>
      <c r="D9" s="9"/>
      <c r="E9" s="15">
        <f>SUM(E8)</f>
        <v>0</v>
      </c>
    </row>
    <row r="10" spans="1:5" ht="24.75" thickTop="1" x14ac:dyDescent="0.55000000000000004"/>
  </sheetData>
  <mergeCells count="8">
    <mergeCell ref="E7"/>
    <mergeCell ref="E6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4"/>
  <sheetViews>
    <sheetView rightToLeft="1" workbookViewId="0">
      <selection activeCell="K19" sqref="K19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0.85546875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28515625" style="1" bestFit="1" customWidth="1"/>
    <col min="18" max="18" width="1.140625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4.75" x14ac:dyDescent="0.5500000000000000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6" spans="1:25" ht="24.75" x14ac:dyDescent="0.55000000000000004">
      <c r="A6" s="18" t="s">
        <v>3</v>
      </c>
      <c r="C6" s="19" t="s">
        <v>80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 x14ac:dyDescent="0.55000000000000004">
      <c r="A7" s="18" t="s">
        <v>3</v>
      </c>
      <c r="C7" s="18" t="s">
        <v>7</v>
      </c>
      <c r="E7" s="18" t="s">
        <v>8</v>
      </c>
      <c r="G7" s="18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P7" s="6"/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24.75" x14ac:dyDescent="0.55000000000000004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 x14ac:dyDescent="0.55000000000000004">
      <c r="A9" s="1" t="s">
        <v>15</v>
      </c>
      <c r="C9" s="7">
        <v>167842185</v>
      </c>
      <c r="D9" s="4"/>
      <c r="E9" s="9">
        <v>914196732756</v>
      </c>
      <c r="F9" s="9"/>
      <c r="G9" s="9">
        <v>972744824648.52002</v>
      </c>
      <c r="H9" s="9"/>
      <c r="I9" s="9">
        <v>2219306</v>
      </c>
      <c r="J9" s="9"/>
      <c r="K9" s="9">
        <v>12658836597</v>
      </c>
      <c r="L9" s="9"/>
      <c r="M9" s="9">
        <v>-2450616</v>
      </c>
      <c r="N9" s="9"/>
      <c r="O9" s="9">
        <v>14000085717</v>
      </c>
      <c r="P9" s="9"/>
      <c r="Q9" s="9">
        <v>167610875</v>
      </c>
      <c r="R9" s="9"/>
      <c r="S9" s="9">
        <v>5500</v>
      </c>
      <c r="T9" s="9"/>
      <c r="U9" s="9">
        <v>913502668248</v>
      </c>
      <c r="V9" s="9"/>
      <c r="W9" s="9">
        <v>921159199042.5</v>
      </c>
      <c r="X9" s="9"/>
      <c r="Y9" s="10">
        <v>0.20196779621601982</v>
      </c>
    </row>
    <row r="10" spans="1:25" x14ac:dyDescent="0.55000000000000004">
      <c r="A10" s="1" t="s">
        <v>16</v>
      </c>
      <c r="C10" s="7">
        <v>910268</v>
      </c>
      <c r="D10" s="4"/>
      <c r="E10" s="9">
        <v>26962020216</v>
      </c>
      <c r="F10" s="9"/>
      <c r="G10" s="9">
        <v>26958667044.138302</v>
      </c>
      <c r="H10" s="9"/>
      <c r="I10" s="9">
        <v>2843051</v>
      </c>
      <c r="J10" s="9"/>
      <c r="K10" s="9">
        <v>84742527631</v>
      </c>
      <c r="L10" s="9"/>
      <c r="M10" s="9">
        <v>-2911538</v>
      </c>
      <c r="N10" s="9"/>
      <c r="O10" s="9">
        <v>86701590444</v>
      </c>
      <c r="P10" s="9"/>
      <c r="Q10" s="9">
        <v>841781</v>
      </c>
      <c r="R10" s="9"/>
      <c r="S10" s="9">
        <v>29353</v>
      </c>
      <c r="T10" s="9"/>
      <c r="U10" s="9">
        <v>24909325897</v>
      </c>
      <c r="V10" s="9"/>
      <c r="W10" s="9">
        <v>24703114669.530602</v>
      </c>
      <c r="X10" s="9"/>
      <c r="Y10" s="10">
        <v>5.4162555556767945E-3</v>
      </c>
    </row>
    <row r="11" spans="1:25" x14ac:dyDescent="0.55000000000000004">
      <c r="A11" s="1" t="s">
        <v>17</v>
      </c>
      <c r="C11" s="7">
        <v>11858709</v>
      </c>
      <c r="D11" s="4"/>
      <c r="E11" s="9">
        <v>2777906935868</v>
      </c>
      <c r="F11" s="9"/>
      <c r="G11" s="9">
        <v>2945738776400</v>
      </c>
      <c r="H11" s="9"/>
      <c r="I11" s="9">
        <v>2857327</v>
      </c>
      <c r="J11" s="9"/>
      <c r="K11" s="9">
        <v>740001851240</v>
      </c>
      <c r="L11" s="9"/>
      <c r="M11" s="9">
        <v>-2841673</v>
      </c>
      <c r="N11" s="9"/>
      <c r="O11" s="9">
        <v>739594191195</v>
      </c>
      <c r="P11" s="9"/>
      <c r="Q11" s="9">
        <v>11874363</v>
      </c>
      <c r="R11" s="9"/>
      <c r="S11" s="9">
        <v>256233</v>
      </c>
      <c r="T11" s="9"/>
      <c r="U11" s="9">
        <v>2843480132527</v>
      </c>
      <c r="V11" s="9"/>
      <c r="W11" s="9">
        <v>3041881036210</v>
      </c>
      <c r="X11" s="9"/>
      <c r="Y11" s="10">
        <v>0.66694444334209102</v>
      </c>
    </row>
    <row r="12" spans="1:25" ht="24.75" thickBot="1" x14ac:dyDescent="0.6">
      <c r="E12" s="8">
        <f>SUM(E9:E11)</f>
        <v>3719065688840</v>
      </c>
      <c r="G12" s="8">
        <f>SUM(G9:G11)</f>
        <v>3945442268092.6582</v>
      </c>
      <c r="K12" s="8">
        <f>SUM(K9:K11)</f>
        <v>837403215468</v>
      </c>
      <c r="O12" s="8">
        <f>SUM(O9:O11)</f>
        <v>840295867356</v>
      </c>
      <c r="U12" s="8">
        <f>SUM(U9:U11)</f>
        <v>3781892126672</v>
      </c>
      <c r="W12" s="8">
        <f>SUM(W9:W11)</f>
        <v>3987743349922.0308</v>
      </c>
      <c r="Y12" s="11">
        <f>SUM(Y9:Y11)</f>
        <v>0.87432849511378763</v>
      </c>
    </row>
    <row r="13" spans="1:25" ht="24.75" thickTop="1" x14ac:dyDescent="0.55000000000000004">
      <c r="G13" s="3"/>
      <c r="W13" s="3"/>
    </row>
    <row r="14" spans="1:25" x14ac:dyDescent="0.55000000000000004">
      <c r="W14" s="3"/>
      <c r="Y14" s="17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I13" sqref="I13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4.75" x14ac:dyDescent="0.5500000000000000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4.75" x14ac:dyDescent="0.55000000000000004">
      <c r="A6" s="18" t="s">
        <v>21</v>
      </c>
      <c r="C6" s="19" t="s">
        <v>22</v>
      </c>
      <c r="D6" s="19" t="s">
        <v>22</v>
      </c>
      <c r="E6" s="19" t="s">
        <v>22</v>
      </c>
      <c r="F6" s="19" t="s">
        <v>22</v>
      </c>
      <c r="G6" s="19" t="s">
        <v>22</v>
      </c>
      <c r="H6" s="19" t="s">
        <v>22</v>
      </c>
      <c r="I6" s="19" t="s">
        <v>22</v>
      </c>
      <c r="K6" s="19" t="s">
        <v>80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ht="24.75" x14ac:dyDescent="0.55000000000000004">
      <c r="A7" s="19" t="s">
        <v>21</v>
      </c>
      <c r="C7" s="19" t="s">
        <v>23</v>
      </c>
      <c r="E7" s="19" t="s">
        <v>24</v>
      </c>
      <c r="G7" s="19" t="s">
        <v>25</v>
      </c>
      <c r="I7" s="19" t="s">
        <v>19</v>
      </c>
      <c r="K7" s="19" t="s">
        <v>26</v>
      </c>
      <c r="M7" s="19" t="s">
        <v>27</v>
      </c>
      <c r="O7" s="19" t="s">
        <v>28</v>
      </c>
      <c r="Q7" s="19" t="s">
        <v>26</v>
      </c>
      <c r="S7" s="19" t="s">
        <v>20</v>
      </c>
    </row>
    <row r="8" spans="1:19" x14ac:dyDescent="0.55000000000000004">
      <c r="A8" s="1" t="s">
        <v>29</v>
      </c>
      <c r="C8" s="4" t="s">
        <v>30</v>
      </c>
      <c r="E8" s="4" t="s">
        <v>31</v>
      </c>
      <c r="F8" s="4"/>
      <c r="G8" s="4" t="s">
        <v>32</v>
      </c>
      <c r="H8" s="4"/>
      <c r="I8" s="4">
        <v>8</v>
      </c>
      <c r="J8" s="4"/>
      <c r="K8" s="7">
        <v>409197574903</v>
      </c>
      <c r="L8" s="4"/>
      <c r="M8" s="7">
        <v>684673917912</v>
      </c>
      <c r="N8" s="4"/>
      <c r="O8" s="7">
        <v>690277336140</v>
      </c>
      <c r="P8" s="4"/>
      <c r="Q8" s="7">
        <v>403594156675</v>
      </c>
      <c r="R8" s="4"/>
      <c r="S8" s="10">
        <v>8.8489614470594863E-2</v>
      </c>
    </row>
    <row r="9" spans="1:19" x14ac:dyDescent="0.55000000000000004">
      <c r="A9" s="1" t="s">
        <v>33</v>
      </c>
      <c r="C9" s="4" t="s">
        <v>34</v>
      </c>
      <c r="E9" s="4" t="s">
        <v>31</v>
      </c>
      <c r="F9" s="4"/>
      <c r="G9" s="4" t="s">
        <v>35</v>
      </c>
      <c r="H9" s="4"/>
      <c r="I9" s="4">
        <v>10</v>
      </c>
      <c r="J9" s="4"/>
      <c r="K9" s="7">
        <v>4624137523</v>
      </c>
      <c r="L9" s="4"/>
      <c r="M9" s="7">
        <v>31207915</v>
      </c>
      <c r="N9" s="4"/>
      <c r="O9" s="7">
        <v>4655345438</v>
      </c>
      <c r="P9" s="4"/>
      <c r="Q9" s="7">
        <v>0</v>
      </c>
      <c r="R9" s="4"/>
      <c r="S9" s="10">
        <v>0</v>
      </c>
    </row>
    <row r="10" spans="1:19" x14ac:dyDescent="0.55000000000000004">
      <c r="A10" s="1" t="s">
        <v>36</v>
      </c>
      <c r="C10" s="4" t="s">
        <v>37</v>
      </c>
      <c r="E10" s="4" t="s">
        <v>31</v>
      </c>
      <c r="F10" s="4"/>
      <c r="G10" s="4" t="s">
        <v>38</v>
      </c>
      <c r="H10" s="4"/>
      <c r="I10" s="4">
        <v>10</v>
      </c>
      <c r="J10" s="4"/>
      <c r="K10" s="7">
        <v>161688697364</v>
      </c>
      <c r="L10" s="4"/>
      <c r="M10" s="7">
        <v>556857529</v>
      </c>
      <c r="N10" s="4"/>
      <c r="O10" s="7">
        <v>2525233159</v>
      </c>
      <c r="P10" s="4"/>
      <c r="Q10" s="7">
        <v>159720321734</v>
      </c>
      <c r="R10" s="4"/>
      <c r="S10" s="10">
        <v>3.5019311998469568E-2</v>
      </c>
    </row>
    <row r="11" spans="1:19" ht="24.75" thickBot="1" x14ac:dyDescent="0.6">
      <c r="E11" s="4"/>
      <c r="F11" s="4"/>
      <c r="G11" s="4"/>
      <c r="H11" s="4"/>
      <c r="I11" s="4"/>
      <c r="J11" s="4"/>
      <c r="K11" s="12">
        <f>SUM(K8:K10)</f>
        <v>575510409790</v>
      </c>
      <c r="L11" s="4"/>
      <c r="M11" s="12">
        <f>SUM(M8:M10)</f>
        <v>685261983356</v>
      </c>
      <c r="N11" s="4"/>
      <c r="O11" s="12">
        <f>SUM(O8:O10)</f>
        <v>697457914737</v>
      </c>
      <c r="P11" s="4"/>
      <c r="Q11" s="12">
        <f>SUM(Q8:Q10)</f>
        <v>563314478409</v>
      </c>
      <c r="R11" s="4"/>
      <c r="S11" s="14">
        <f>SUM(S8:S10)</f>
        <v>0.12350892646906443</v>
      </c>
    </row>
    <row r="12" spans="1:19" ht="24.75" thickTop="1" x14ac:dyDescent="0.55000000000000004">
      <c r="K12" s="3"/>
      <c r="Q12" s="3"/>
    </row>
    <row r="13" spans="1:19" x14ac:dyDescent="0.55000000000000004">
      <c r="S13" s="13"/>
    </row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workbookViewId="0">
      <selection activeCell="G19" sqref="G19"/>
    </sheetView>
  </sheetViews>
  <sheetFormatPr defaultRowHeight="24" x14ac:dyDescent="0.55000000000000004"/>
  <cols>
    <col min="1" max="1" width="19.7109375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31.28515625" style="1" customWidth="1"/>
    <col min="10" max="16384" width="9.140625" style="1"/>
  </cols>
  <sheetData>
    <row r="2" spans="1:9" ht="24.75" x14ac:dyDescent="0.55000000000000004">
      <c r="A2" s="20" t="s">
        <v>0</v>
      </c>
      <c r="B2" s="20"/>
      <c r="C2" s="20"/>
      <c r="D2" s="20"/>
      <c r="E2" s="20"/>
      <c r="F2" s="20"/>
      <c r="G2" s="20"/>
    </row>
    <row r="3" spans="1:9" ht="24.75" x14ac:dyDescent="0.55000000000000004">
      <c r="A3" s="20" t="s">
        <v>39</v>
      </c>
      <c r="B3" s="20"/>
      <c r="C3" s="20"/>
      <c r="D3" s="20"/>
      <c r="E3" s="20"/>
      <c r="F3" s="20"/>
      <c r="G3" s="20"/>
    </row>
    <row r="4" spans="1:9" ht="24.75" x14ac:dyDescent="0.55000000000000004">
      <c r="A4" s="20" t="s">
        <v>2</v>
      </c>
      <c r="B4" s="20"/>
      <c r="C4" s="20"/>
      <c r="D4" s="20"/>
      <c r="E4" s="20"/>
      <c r="F4" s="20"/>
      <c r="G4" s="20"/>
    </row>
    <row r="6" spans="1:9" ht="24.75" x14ac:dyDescent="0.55000000000000004">
      <c r="A6" s="19" t="s">
        <v>43</v>
      </c>
      <c r="C6" s="19" t="s">
        <v>26</v>
      </c>
      <c r="E6" s="19" t="s">
        <v>70</v>
      </c>
      <c r="G6" s="19" t="s">
        <v>13</v>
      </c>
    </row>
    <row r="7" spans="1:9" x14ac:dyDescent="0.55000000000000004">
      <c r="A7" s="1" t="s">
        <v>78</v>
      </c>
      <c r="C7" s="16">
        <f>'سرمایه‌گذاری در سهام'!I12</f>
        <v>45193733718</v>
      </c>
      <c r="E7" s="10">
        <f>C7/$C$10</f>
        <v>1.052418158885027</v>
      </c>
      <c r="G7" s="10">
        <v>9.9089047922290355E-3</v>
      </c>
      <c r="I7" s="3"/>
    </row>
    <row r="8" spans="1:9" x14ac:dyDescent="0.55000000000000004">
      <c r="A8" s="1" t="s">
        <v>79</v>
      </c>
      <c r="C8" s="16">
        <f>'درآمد سپرده بانکی'!E10</f>
        <v>1446253068</v>
      </c>
      <c r="E8" s="10">
        <f t="shared" ref="E8:E9" si="0">C8/$C$10</f>
        <v>3.3678629002059333E-2</v>
      </c>
      <c r="G8" s="10">
        <v>3.1709670295670668E-4</v>
      </c>
      <c r="I8" s="3"/>
    </row>
    <row r="9" spans="1:9" x14ac:dyDescent="0.55000000000000004">
      <c r="A9" s="1" t="s">
        <v>77</v>
      </c>
      <c r="C9" s="16">
        <f>'سایر درآمدها'!C9</f>
        <v>-3697233151</v>
      </c>
      <c r="E9" s="10">
        <f t="shared" si="0"/>
        <v>-8.6096787887086315E-2</v>
      </c>
      <c r="G9" s="10">
        <v>-8.1063298546056096E-4</v>
      </c>
      <c r="I9" s="3"/>
    </row>
    <row r="10" spans="1:9" ht="24.75" thickBot="1" x14ac:dyDescent="0.6">
      <c r="C10" s="8">
        <f>SUM(C7:C9)</f>
        <v>42942753635</v>
      </c>
      <c r="E10" s="14">
        <f>SUM(E7:E9)</f>
        <v>1</v>
      </c>
      <c r="G10" s="14">
        <f>SUM(G7:G9)</f>
        <v>9.4153685097251808E-3</v>
      </c>
      <c r="I10" s="3"/>
    </row>
    <row r="11" spans="1:9" ht="24.75" thickTop="1" x14ac:dyDescent="0.55000000000000004"/>
    <row r="12" spans="1:9" x14ac:dyDescent="0.55000000000000004">
      <c r="G12" s="1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11"/>
  <sheetViews>
    <sheetView rightToLeft="1" workbookViewId="0">
      <selection activeCell="G16" sqref="G16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21" ht="24.75" x14ac:dyDescent="0.55000000000000004">
      <c r="A3" s="20" t="s">
        <v>39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21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21" ht="24.75" x14ac:dyDescent="0.55000000000000004">
      <c r="A6" s="19" t="s">
        <v>40</v>
      </c>
      <c r="B6" s="19" t="s">
        <v>40</v>
      </c>
      <c r="C6" s="19" t="s">
        <v>40</v>
      </c>
      <c r="D6" s="19" t="s">
        <v>40</v>
      </c>
      <c r="E6" s="19" t="s">
        <v>40</v>
      </c>
      <c r="F6" s="19" t="s">
        <v>40</v>
      </c>
      <c r="G6" s="19" t="s">
        <v>40</v>
      </c>
      <c r="I6" s="19" t="s">
        <v>41</v>
      </c>
      <c r="J6" s="19" t="s">
        <v>41</v>
      </c>
      <c r="K6" s="19" t="s">
        <v>41</v>
      </c>
      <c r="L6" s="19" t="s">
        <v>41</v>
      </c>
      <c r="M6" s="19" t="s">
        <v>41</v>
      </c>
      <c r="O6" s="19" t="s">
        <v>42</v>
      </c>
      <c r="P6" s="19" t="s">
        <v>42</v>
      </c>
      <c r="Q6" s="19" t="s">
        <v>42</v>
      </c>
      <c r="R6" s="19" t="s">
        <v>42</v>
      </c>
      <c r="S6" s="19" t="s">
        <v>42</v>
      </c>
    </row>
    <row r="7" spans="1:21" ht="24.75" x14ac:dyDescent="0.55000000000000004">
      <c r="A7" s="21" t="s">
        <v>43</v>
      </c>
      <c r="B7" s="9"/>
      <c r="C7" s="21" t="s">
        <v>44</v>
      </c>
      <c r="D7" s="9"/>
      <c r="E7" s="21" t="s">
        <v>18</v>
      </c>
      <c r="F7" s="9"/>
      <c r="G7" s="21" t="s">
        <v>19</v>
      </c>
      <c r="H7" s="9"/>
      <c r="I7" s="21" t="s">
        <v>45</v>
      </c>
      <c r="J7" s="9"/>
      <c r="K7" s="21" t="s">
        <v>46</v>
      </c>
      <c r="L7" s="9"/>
      <c r="M7" s="21" t="s">
        <v>47</v>
      </c>
      <c r="N7" s="9"/>
      <c r="O7" s="21" t="s">
        <v>45</v>
      </c>
      <c r="P7" s="9"/>
      <c r="Q7" s="21" t="s">
        <v>46</v>
      </c>
      <c r="R7" s="9"/>
      <c r="S7" s="21" t="s">
        <v>47</v>
      </c>
      <c r="T7" s="9"/>
      <c r="U7" s="9"/>
    </row>
    <row r="8" spans="1:21" x14ac:dyDescent="0.55000000000000004">
      <c r="A8" s="9" t="s">
        <v>29</v>
      </c>
      <c r="B8" s="9"/>
      <c r="C8" s="9">
        <v>30</v>
      </c>
      <c r="D8" s="9"/>
      <c r="E8" s="9" t="s">
        <v>81</v>
      </c>
      <c r="F8" s="9"/>
      <c r="G8" s="9">
        <v>8</v>
      </c>
      <c r="H8" s="9"/>
      <c r="I8" s="9">
        <v>1527399132</v>
      </c>
      <c r="J8" s="9"/>
      <c r="K8" s="9">
        <v>0</v>
      </c>
      <c r="L8" s="9"/>
      <c r="M8" s="9">
        <v>1527399132</v>
      </c>
      <c r="N8" s="9"/>
      <c r="O8" s="9">
        <v>3314479017</v>
      </c>
      <c r="P8" s="9"/>
      <c r="Q8" s="9">
        <v>0</v>
      </c>
      <c r="R8" s="9"/>
      <c r="S8" s="9">
        <v>3314479017</v>
      </c>
      <c r="T8" s="9"/>
      <c r="U8" s="9"/>
    </row>
    <row r="9" spans="1:21" x14ac:dyDescent="0.55000000000000004">
      <c r="A9" s="9" t="s">
        <v>33</v>
      </c>
      <c r="B9" s="9"/>
      <c r="C9" s="9">
        <v>17</v>
      </c>
      <c r="D9" s="9"/>
      <c r="E9" s="9" t="s">
        <v>81</v>
      </c>
      <c r="F9" s="9"/>
      <c r="G9" s="9">
        <v>10</v>
      </c>
      <c r="H9" s="9"/>
      <c r="I9" s="9">
        <v>-81146064</v>
      </c>
      <c r="J9" s="9"/>
      <c r="K9" s="9">
        <v>0</v>
      </c>
      <c r="L9" s="9"/>
      <c r="M9" s="9">
        <v>-81146064</v>
      </c>
      <c r="N9" s="9"/>
      <c r="O9" s="9">
        <v>0</v>
      </c>
      <c r="P9" s="9"/>
      <c r="Q9" s="9">
        <v>0</v>
      </c>
      <c r="R9" s="9"/>
      <c r="S9" s="9">
        <v>0</v>
      </c>
      <c r="T9" s="9"/>
      <c r="U9" s="9"/>
    </row>
    <row r="10" spans="1:21" ht="24.75" thickBot="1" x14ac:dyDescent="0.6">
      <c r="A10" s="9"/>
      <c r="B10" s="9"/>
      <c r="C10" s="9"/>
      <c r="D10" s="9"/>
      <c r="E10" s="9"/>
      <c r="F10" s="9"/>
      <c r="G10" s="9"/>
      <c r="H10" s="9"/>
      <c r="I10" s="15">
        <f>SUM(I8:I9)</f>
        <v>1446253068</v>
      </c>
      <c r="J10" s="9"/>
      <c r="K10" s="15">
        <f>SUM(K8:K9)</f>
        <v>0</v>
      </c>
      <c r="L10" s="9"/>
      <c r="M10" s="15">
        <f>SUM(M8:M9)</f>
        <v>1446253068</v>
      </c>
      <c r="N10" s="9"/>
      <c r="O10" s="15">
        <f>SUM(O8:O9)</f>
        <v>3314479017</v>
      </c>
      <c r="P10" s="9"/>
      <c r="Q10" s="15">
        <f>SUM(Q8:Q9)</f>
        <v>0</v>
      </c>
      <c r="R10" s="9"/>
      <c r="S10" s="15">
        <f>SUM(S8:S9)</f>
        <v>3314479017</v>
      </c>
      <c r="T10" s="9"/>
      <c r="U10" s="9"/>
    </row>
    <row r="11" spans="1:21" ht="24.75" thickTop="1" x14ac:dyDescent="0.5500000000000000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9"/>
  <sheetViews>
    <sheetView rightToLeft="1" workbookViewId="0">
      <selection activeCell="E8" sqref="E8"/>
    </sheetView>
  </sheetViews>
  <sheetFormatPr defaultRowHeight="24" x14ac:dyDescent="0.55000000000000004"/>
  <cols>
    <col min="1" max="1" width="13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4.75" x14ac:dyDescent="0.55000000000000004">
      <c r="A3" s="20" t="s">
        <v>39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4.75" x14ac:dyDescent="0.55000000000000004">
      <c r="A6" s="18" t="s">
        <v>3</v>
      </c>
      <c r="C6" s="19" t="s">
        <v>49</v>
      </c>
      <c r="D6" s="19" t="s">
        <v>49</v>
      </c>
      <c r="E6" s="19" t="s">
        <v>49</v>
      </c>
      <c r="F6" s="19" t="s">
        <v>49</v>
      </c>
      <c r="G6" s="19" t="s">
        <v>49</v>
      </c>
      <c r="I6" s="19" t="s">
        <v>41</v>
      </c>
      <c r="J6" s="19" t="s">
        <v>41</v>
      </c>
      <c r="K6" s="19" t="s">
        <v>41</v>
      </c>
      <c r="L6" s="19" t="s">
        <v>41</v>
      </c>
      <c r="M6" s="19" t="s">
        <v>41</v>
      </c>
      <c r="O6" s="19" t="s">
        <v>42</v>
      </c>
      <c r="P6" s="19" t="s">
        <v>42</v>
      </c>
      <c r="Q6" s="19" t="s">
        <v>42</v>
      </c>
      <c r="R6" s="19" t="s">
        <v>42</v>
      </c>
      <c r="S6" s="19" t="s">
        <v>42</v>
      </c>
    </row>
    <row r="7" spans="1:19" ht="24.75" x14ac:dyDescent="0.55000000000000004">
      <c r="A7" s="19" t="s">
        <v>3</v>
      </c>
      <c r="C7" s="19" t="s">
        <v>50</v>
      </c>
      <c r="E7" s="19" t="s">
        <v>51</v>
      </c>
      <c r="G7" s="19" t="s">
        <v>52</v>
      </c>
      <c r="I7" s="19" t="s">
        <v>53</v>
      </c>
      <c r="K7" s="19" t="s">
        <v>46</v>
      </c>
      <c r="M7" s="19" t="s">
        <v>54</v>
      </c>
      <c r="O7" s="19" t="s">
        <v>53</v>
      </c>
      <c r="Q7" s="19" t="s">
        <v>46</v>
      </c>
      <c r="S7" s="19" t="s">
        <v>54</v>
      </c>
    </row>
    <row r="8" spans="1:19" ht="24.75" thickBot="1" x14ac:dyDescent="0.6">
      <c r="A8" s="4" t="s">
        <v>15</v>
      </c>
      <c r="B8" s="4"/>
      <c r="C8" s="4" t="s">
        <v>55</v>
      </c>
      <c r="D8" s="4"/>
      <c r="E8" s="7">
        <v>101771364</v>
      </c>
      <c r="F8" s="4"/>
      <c r="G8" s="7">
        <v>200</v>
      </c>
      <c r="H8" s="4"/>
      <c r="I8" s="12">
        <v>0</v>
      </c>
      <c r="J8" s="4"/>
      <c r="K8" s="12">
        <v>0</v>
      </c>
      <c r="L8" s="4"/>
      <c r="M8" s="12">
        <v>0</v>
      </c>
      <c r="N8" s="4"/>
      <c r="O8" s="12">
        <v>20354272800</v>
      </c>
      <c r="P8" s="4"/>
      <c r="Q8" s="12">
        <v>0</v>
      </c>
      <c r="R8" s="4"/>
      <c r="S8" s="12">
        <v>20354272800</v>
      </c>
    </row>
    <row r="9" spans="1:19" ht="24.75" thickTop="1" x14ac:dyDescent="0.55000000000000004">
      <c r="S9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3"/>
  <sheetViews>
    <sheetView rightToLeft="1" workbookViewId="0">
      <selection activeCell="I10" sqref="I10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 x14ac:dyDescent="0.55000000000000004">
      <c r="A3" s="20" t="s">
        <v>39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 x14ac:dyDescent="0.55000000000000004">
      <c r="A6" s="18" t="s">
        <v>3</v>
      </c>
      <c r="C6" s="19" t="s">
        <v>41</v>
      </c>
      <c r="D6" s="19" t="s">
        <v>41</v>
      </c>
      <c r="E6" s="19" t="s">
        <v>41</v>
      </c>
      <c r="F6" s="19" t="s">
        <v>41</v>
      </c>
      <c r="G6" s="19" t="s">
        <v>41</v>
      </c>
      <c r="H6" s="19" t="s">
        <v>41</v>
      </c>
      <c r="I6" s="19" t="s">
        <v>41</v>
      </c>
      <c r="K6" s="19" t="s">
        <v>42</v>
      </c>
      <c r="L6" s="19" t="s">
        <v>42</v>
      </c>
      <c r="M6" s="19" t="s">
        <v>42</v>
      </c>
      <c r="N6" s="19" t="s">
        <v>42</v>
      </c>
      <c r="O6" s="19" t="s">
        <v>42</v>
      </c>
      <c r="P6" s="19" t="s">
        <v>42</v>
      </c>
      <c r="Q6" s="19" t="s">
        <v>42</v>
      </c>
    </row>
    <row r="7" spans="1:17" ht="24.75" x14ac:dyDescent="0.55000000000000004">
      <c r="A7" s="19" t="s">
        <v>3</v>
      </c>
      <c r="C7" s="22" t="s">
        <v>7</v>
      </c>
      <c r="E7" s="22" t="s">
        <v>56</v>
      </c>
      <c r="G7" s="22" t="s">
        <v>57</v>
      </c>
      <c r="I7" s="22" t="s">
        <v>58</v>
      </c>
      <c r="K7" s="22" t="s">
        <v>7</v>
      </c>
      <c r="M7" s="22" t="s">
        <v>56</v>
      </c>
      <c r="O7" s="22" t="s">
        <v>57</v>
      </c>
      <c r="Q7" s="22" t="s">
        <v>58</v>
      </c>
    </row>
    <row r="8" spans="1:17" x14ac:dyDescent="0.55000000000000004">
      <c r="A8" s="1" t="s">
        <v>16</v>
      </c>
      <c r="C8" s="9">
        <v>841781</v>
      </c>
      <c r="D8" s="9"/>
      <c r="E8" s="9">
        <v>24703114669</v>
      </c>
      <c r="F8" s="9"/>
      <c r="G8" s="9">
        <v>24905972725</v>
      </c>
      <c r="H8" s="9"/>
      <c r="I8" s="9">
        <f>E8-G8</f>
        <v>-202858056</v>
      </c>
      <c r="J8" s="9"/>
      <c r="K8" s="9">
        <v>841781</v>
      </c>
      <c r="L8" s="9"/>
      <c r="M8" s="9">
        <v>24703114669</v>
      </c>
      <c r="N8" s="9"/>
      <c r="O8" s="9">
        <v>24909325897</v>
      </c>
      <c r="P8" s="9"/>
      <c r="Q8" s="9">
        <f>M8-O8</f>
        <v>-206211228</v>
      </c>
    </row>
    <row r="9" spans="1:17" x14ac:dyDescent="0.55000000000000004">
      <c r="A9" s="1" t="s">
        <v>17</v>
      </c>
      <c r="C9" s="9">
        <v>11874363</v>
      </c>
      <c r="D9" s="9"/>
      <c r="E9" s="9">
        <v>3041881036212</v>
      </c>
      <c r="F9" s="9"/>
      <c r="G9" s="9">
        <v>3009355175092</v>
      </c>
      <c r="H9" s="9"/>
      <c r="I9" s="9">
        <f>E9-G9</f>
        <v>32525861120</v>
      </c>
      <c r="J9" s="9"/>
      <c r="K9" s="9">
        <v>11874363</v>
      </c>
      <c r="L9" s="9"/>
      <c r="M9" s="9">
        <v>3041881036212</v>
      </c>
      <c r="N9" s="9"/>
      <c r="O9" s="9">
        <v>2850820200990</v>
      </c>
      <c r="P9" s="9"/>
      <c r="Q9" s="9">
        <f>M9-O9</f>
        <v>191060835222</v>
      </c>
    </row>
    <row r="10" spans="1:17" x14ac:dyDescent="0.55000000000000004">
      <c r="A10" s="1" t="s">
        <v>15</v>
      </c>
      <c r="C10" s="9">
        <v>167610875</v>
      </c>
      <c r="D10" s="9"/>
      <c r="E10" s="9">
        <v>921159199042</v>
      </c>
      <c r="F10" s="9"/>
      <c r="G10" s="9">
        <v>972977687018</v>
      </c>
      <c r="H10" s="9"/>
      <c r="I10" s="9">
        <f t="shared" ref="I10" si="0">E10-G10</f>
        <v>-51818487976</v>
      </c>
      <c r="J10" s="9"/>
      <c r="K10" s="9">
        <v>167610875</v>
      </c>
      <c r="L10" s="9"/>
      <c r="M10" s="9">
        <v>921159199042</v>
      </c>
      <c r="N10" s="9"/>
      <c r="O10" s="9">
        <v>850555068352</v>
      </c>
      <c r="P10" s="9"/>
      <c r="Q10" s="9">
        <f t="shared" ref="Q10" si="1">M10-O10</f>
        <v>70604130690</v>
      </c>
    </row>
    <row r="11" spans="1:17" ht="24.75" thickBot="1" x14ac:dyDescent="0.6">
      <c r="C11" s="9"/>
      <c r="D11" s="9"/>
      <c r="E11" s="15">
        <f>SUM(E8:E10)</f>
        <v>3987743349923</v>
      </c>
      <c r="F11" s="9"/>
      <c r="G11" s="15">
        <f>SUM(G8:G10)</f>
        <v>4007238834835</v>
      </c>
      <c r="H11" s="9"/>
      <c r="I11" s="15">
        <f>SUM(I8:I10)</f>
        <v>-19495484912</v>
      </c>
      <c r="J11" s="9"/>
      <c r="K11" s="9"/>
      <c r="L11" s="9"/>
      <c r="M11" s="15">
        <f>SUM(M8:M10)</f>
        <v>3987743349923</v>
      </c>
      <c r="N11" s="9"/>
      <c r="O11" s="15">
        <f>SUM(O8:O10)</f>
        <v>3726284595239</v>
      </c>
      <c r="P11" s="9"/>
      <c r="Q11" s="15">
        <f>SUM(Q8:Q10)</f>
        <v>261458754684</v>
      </c>
    </row>
    <row r="12" spans="1:17" ht="24.75" thickTop="1" x14ac:dyDescent="0.55000000000000004">
      <c r="I12" s="3"/>
      <c r="Q12" s="3"/>
    </row>
    <row r="13" spans="1:17" x14ac:dyDescent="0.55000000000000004">
      <c r="Q13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5"/>
  <sheetViews>
    <sheetView rightToLeft="1" workbookViewId="0">
      <selection activeCell="Q11" sqref="Q11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 x14ac:dyDescent="0.55000000000000004">
      <c r="A3" s="20" t="s">
        <v>39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 x14ac:dyDescent="0.55000000000000004">
      <c r="A6" s="18" t="s">
        <v>3</v>
      </c>
      <c r="C6" s="19" t="s">
        <v>41</v>
      </c>
      <c r="D6" s="19" t="s">
        <v>41</v>
      </c>
      <c r="E6" s="19" t="s">
        <v>41</v>
      </c>
      <c r="F6" s="19" t="s">
        <v>41</v>
      </c>
      <c r="G6" s="19" t="s">
        <v>41</v>
      </c>
      <c r="H6" s="19" t="s">
        <v>41</v>
      </c>
      <c r="I6" s="19" t="s">
        <v>41</v>
      </c>
      <c r="K6" s="19" t="s">
        <v>42</v>
      </c>
      <c r="L6" s="19" t="s">
        <v>42</v>
      </c>
      <c r="M6" s="19" t="s">
        <v>42</v>
      </c>
      <c r="N6" s="19" t="s">
        <v>42</v>
      </c>
      <c r="O6" s="19" t="s">
        <v>42</v>
      </c>
      <c r="P6" s="19" t="s">
        <v>42</v>
      </c>
      <c r="Q6" s="19" t="s">
        <v>42</v>
      </c>
    </row>
    <row r="7" spans="1:17" ht="24.75" x14ac:dyDescent="0.55000000000000004">
      <c r="A7" s="19" t="s">
        <v>3</v>
      </c>
      <c r="C7" s="22" t="s">
        <v>7</v>
      </c>
      <c r="E7" s="22" t="s">
        <v>56</v>
      </c>
      <c r="G7" s="22" t="s">
        <v>57</v>
      </c>
      <c r="I7" s="22" t="s">
        <v>59</v>
      </c>
      <c r="K7" s="22" t="s">
        <v>7</v>
      </c>
      <c r="M7" s="22" t="s">
        <v>56</v>
      </c>
      <c r="O7" s="22" t="s">
        <v>57</v>
      </c>
      <c r="Q7" s="22" t="s">
        <v>59</v>
      </c>
    </row>
    <row r="8" spans="1:17" x14ac:dyDescent="0.55000000000000004">
      <c r="A8" s="1" t="s">
        <v>16</v>
      </c>
      <c r="C8" s="7">
        <v>2911538</v>
      </c>
      <c r="D8" s="4"/>
      <c r="E8" s="9">
        <v>86701590444</v>
      </c>
      <c r="F8" s="9"/>
      <c r="G8" s="9">
        <v>86795221950</v>
      </c>
      <c r="H8" s="9"/>
      <c r="I8" s="9">
        <f>E8-G8</f>
        <v>-93631506</v>
      </c>
      <c r="J8" s="9"/>
      <c r="K8" s="9">
        <v>26955321</v>
      </c>
      <c r="L8" s="9"/>
      <c r="M8" s="9">
        <v>805926843342</v>
      </c>
      <c r="N8" s="9"/>
      <c r="O8" s="9">
        <v>802800969874</v>
      </c>
      <c r="P8" s="9"/>
      <c r="Q8" s="9">
        <f>M8-O8</f>
        <v>3125873468</v>
      </c>
    </row>
    <row r="9" spans="1:17" x14ac:dyDescent="0.55000000000000004">
      <c r="A9" s="1" t="s">
        <v>17</v>
      </c>
      <c r="C9" s="7">
        <v>2841673</v>
      </c>
      <c r="D9" s="4"/>
      <c r="E9" s="9">
        <v>739594191195</v>
      </c>
      <c r="F9" s="9"/>
      <c r="G9" s="9">
        <v>676385452549</v>
      </c>
      <c r="H9" s="9"/>
      <c r="I9" s="9">
        <f t="shared" ref="I9:I17" si="0">E9-G9</f>
        <v>63208738646</v>
      </c>
      <c r="J9" s="9"/>
      <c r="K9" s="9">
        <v>12367561</v>
      </c>
      <c r="L9" s="9"/>
      <c r="M9" s="9">
        <v>3225324037492</v>
      </c>
      <c r="N9" s="9"/>
      <c r="O9" s="9">
        <v>2767482282317</v>
      </c>
      <c r="P9" s="9"/>
      <c r="Q9" s="9">
        <f t="shared" ref="Q9:Q17" si="1">M9-O9</f>
        <v>457841755175</v>
      </c>
    </row>
    <row r="10" spans="1:17" x14ac:dyDescent="0.55000000000000004">
      <c r="A10" s="1" t="s">
        <v>15</v>
      </c>
      <c r="C10" s="7">
        <v>2450616</v>
      </c>
      <c r="D10" s="4"/>
      <c r="E10" s="9">
        <v>14000085717</v>
      </c>
      <c r="F10" s="9"/>
      <c r="G10" s="9">
        <v>12425974227</v>
      </c>
      <c r="H10" s="9"/>
      <c r="I10" s="9">
        <f t="shared" si="0"/>
        <v>1574111490</v>
      </c>
      <c r="J10" s="9"/>
      <c r="K10" s="9">
        <v>15836597</v>
      </c>
      <c r="L10" s="9"/>
      <c r="M10" s="9">
        <v>109079842318</v>
      </c>
      <c r="N10" s="9"/>
      <c r="O10" s="9">
        <v>89746250418</v>
      </c>
      <c r="P10" s="9"/>
      <c r="Q10" s="9">
        <f t="shared" si="1"/>
        <v>19333591900</v>
      </c>
    </row>
    <row r="11" spans="1:17" x14ac:dyDescent="0.55000000000000004">
      <c r="A11" s="1" t="s">
        <v>60</v>
      </c>
      <c r="C11" s="7">
        <v>0</v>
      </c>
      <c r="D11" s="4"/>
      <c r="E11" s="9">
        <v>0</v>
      </c>
      <c r="F11" s="9"/>
      <c r="G11" s="9">
        <v>0</v>
      </c>
      <c r="H11" s="9"/>
      <c r="I11" s="9">
        <f t="shared" si="0"/>
        <v>0</v>
      </c>
      <c r="J11" s="9"/>
      <c r="K11" s="9">
        <v>12200</v>
      </c>
      <c r="L11" s="9"/>
      <c r="M11" s="9">
        <v>14099137479</v>
      </c>
      <c r="N11" s="9"/>
      <c r="O11" s="9">
        <v>14220619569</v>
      </c>
      <c r="P11" s="9"/>
      <c r="Q11" s="9">
        <f t="shared" si="1"/>
        <v>-121482090</v>
      </c>
    </row>
    <row r="12" spans="1:17" x14ac:dyDescent="0.55000000000000004">
      <c r="A12" s="1" t="s">
        <v>61</v>
      </c>
      <c r="C12" s="7">
        <v>0</v>
      </c>
      <c r="D12" s="4"/>
      <c r="E12" s="9">
        <v>0</v>
      </c>
      <c r="F12" s="9"/>
      <c r="G12" s="9">
        <v>0</v>
      </c>
      <c r="H12" s="9"/>
      <c r="I12" s="9">
        <f t="shared" si="0"/>
        <v>0</v>
      </c>
      <c r="J12" s="9"/>
      <c r="K12" s="9">
        <v>2306</v>
      </c>
      <c r="L12" s="9"/>
      <c r="M12" s="9">
        <v>2014505888</v>
      </c>
      <c r="N12" s="9"/>
      <c r="O12" s="9">
        <v>2006881387</v>
      </c>
      <c r="P12" s="9"/>
      <c r="Q12" s="9">
        <f t="shared" si="1"/>
        <v>7624501</v>
      </c>
    </row>
    <row r="13" spans="1:17" x14ac:dyDescent="0.55000000000000004">
      <c r="A13" s="1" t="s">
        <v>62</v>
      </c>
      <c r="C13" s="7">
        <v>0</v>
      </c>
      <c r="D13" s="4"/>
      <c r="E13" s="9">
        <v>0</v>
      </c>
      <c r="F13" s="9"/>
      <c r="G13" s="9">
        <v>0</v>
      </c>
      <c r="H13" s="9"/>
      <c r="I13" s="9">
        <f t="shared" si="0"/>
        <v>0</v>
      </c>
      <c r="J13" s="9"/>
      <c r="K13" s="9">
        <v>36974</v>
      </c>
      <c r="L13" s="9"/>
      <c r="M13" s="9">
        <v>30348388085</v>
      </c>
      <c r="N13" s="9"/>
      <c r="O13" s="9">
        <v>30325118870</v>
      </c>
      <c r="P13" s="9"/>
      <c r="Q13" s="9">
        <f t="shared" si="1"/>
        <v>23269215</v>
      </c>
    </row>
    <row r="14" spans="1:17" x14ac:dyDescent="0.55000000000000004">
      <c r="A14" s="1" t="s">
        <v>63</v>
      </c>
      <c r="C14" s="7">
        <v>0</v>
      </c>
      <c r="D14" s="4"/>
      <c r="E14" s="9">
        <v>0</v>
      </c>
      <c r="F14" s="9"/>
      <c r="G14" s="9">
        <v>0</v>
      </c>
      <c r="H14" s="9"/>
      <c r="I14" s="9">
        <f t="shared" si="0"/>
        <v>0</v>
      </c>
      <c r="J14" s="9"/>
      <c r="K14" s="9">
        <v>45214</v>
      </c>
      <c r="L14" s="9"/>
      <c r="M14" s="9">
        <v>34356658025</v>
      </c>
      <c r="N14" s="9"/>
      <c r="O14" s="9">
        <v>34345544434</v>
      </c>
      <c r="P14" s="9"/>
      <c r="Q14" s="9">
        <f t="shared" si="1"/>
        <v>11113591</v>
      </c>
    </row>
    <row r="15" spans="1:17" x14ac:dyDescent="0.55000000000000004">
      <c r="A15" s="1" t="s">
        <v>64</v>
      </c>
      <c r="C15" s="7">
        <v>0</v>
      </c>
      <c r="D15" s="4"/>
      <c r="E15" s="9">
        <v>0</v>
      </c>
      <c r="F15" s="9"/>
      <c r="G15" s="9">
        <v>0</v>
      </c>
      <c r="H15" s="9"/>
      <c r="I15" s="9">
        <f t="shared" si="0"/>
        <v>0</v>
      </c>
      <c r="J15" s="9"/>
      <c r="K15" s="9">
        <v>3515</v>
      </c>
      <c r="L15" s="9"/>
      <c r="M15" s="9">
        <v>3010171047</v>
      </c>
      <c r="N15" s="9"/>
      <c r="O15" s="9">
        <v>3009408304</v>
      </c>
      <c r="P15" s="9"/>
      <c r="Q15" s="9">
        <f t="shared" si="1"/>
        <v>762743</v>
      </c>
    </row>
    <row r="16" spans="1:17" x14ac:dyDescent="0.55000000000000004">
      <c r="A16" s="1" t="s">
        <v>65</v>
      </c>
      <c r="C16" s="7">
        <v>0</v>
      </c>
      <c r="D16" s="4"/>
      <c r="E16" s="9">
        <v>0</v>
      </c>
      <c r="F16" s="9"/>
      <c r="G16" s="9">
        <v>0</v>
      </c>
      <c r="H16" s="9"/>
      <c r="I16" s="9">
        <f t="shared" si="0"/>
        <v>0</v>
      </c>
      <c r="J16" s="9"/>
      <c r="K16" s="9">
        <v>10000</v>
      </c>
      <c r="L16" s="9"/>
      <c r="M16" s="9">
        <v>9172345225</v>
      </c>
      <c r="N16" s="9"/>
      <c r="O16" s="9">
        <v>9166641000</v>
      </c>
      <c r="P16" s="9"/>
      <c r="Q16" s="9">
        <f t="shared" si="1"/>
        <v>5704225</v>
      </c>
    </row>
    <row r="17" spans="1:17" x14ac:dyDescent="0.55000000000000004">
      <c r="A17" s="1" t="s">
        <v>66</v>
      </c>
      <c r="C17" s="7">
        <v>0</v>
      </c>
      <c r="D17" s="4"/>
      <c r="E17" s="9">
        <v>0</v>
      </c>
      <c r="F17" s="9"/>
      <c r="G17" s="9">
        <v>0</v>
      </c>
      <c r="H17" s="9"/>
      <c r="I17" s="9">
        <f t="shared" si="0"/>
        <v>0</v>
      </c>
      <c r="J17" s="9"/>
      <c r="K17" s="9">
        <v>55002</v>
      </c>
      <c r="L17" s="9"/>
      <c r="M17" s="9">
        <v>51581458297</v>
      </c>
      <c r="N17" s="9"/>
      <c r="O17" s="9">
        <v>49491963241</v>
      </c>
      <c r="P17" s="9"/>
      <c r="Q17" s="9">
        <f t="shared" si="1"/>
        <v>2089495056</v>
      </c>
    </row>
    <row r="18" spans="1:17" ht="24.75" thickBot="1" x14ac:dyDescent="0.6">
      <c r="C18" s="4"/>
      <c r="D18" s="4"/>
      <c r="E18" s="12">
        <f>SUM(E8:E17)</f>
        <v>840295867356</v>
      </c>
      <c r="F18" s="4"/>
      <c r="G18" s="12">
        <f>SUM(G8:G17)</f>
        <v>775606648726</v>
      </c>
      <c r="H18" s="4"/>
      <c r="I18" s="12">
        <f>SUM(I8:I17)</f>
        <v>64689218630</v>
      </c>
      <c r="J18" s="4"/>
      <c r="K18" s="4"/>
      <c r="L18" s="4"/>
      <c r="M18" s="12">
        <f>SUM(M8:M17)</f>
        <v>4284913387198</v>
      </c>
      <c r="N18" s="4"/>
      <c r="O18" s="12">
        <f>SUM(O8:O17)</f>
        <v>3802595679414</v>
      </c>
      <c r="P18" s="4"/>
      <c r="Q18" s="12">
        <f>SUM(Q8:Q17)</f>
        <v>482317707784</v>
      </c>
    </row>
    <row r="19" spans="1:17" ht="24.75" thickTop="1" x14ac:dyDescent="0.55000000000000004"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55000000000000004">
      <c r="G20" s="3"/>
      <c r="I20" s="3"/>
      <c r="O20" s="3"/>
      <c r="Q20" s="3"/>
    </row>
    <row r="21" spans="1:17" x14ac:dyDescent="0.55000000000000004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3" spans="1:17" x14ac:dyDescent="0.55000000000000004"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x14ac:dyDescent="0.55000000000000004">
      <c r="O24" s="3"/>
      <c r="Q24" s="3"/>
    </row>
    <row r="25" spans="1:17" x14ac:dyDescent="0.55000000000000004">
      <c r="O25" s="3"/>
      <c r="P25" s="3"/>
      <c r="Q25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"/>
  <sheetViews>
    <sheetView rightToLeft="1" workbookViewId="0">
      <selection activeCell="G20" sqref="G20"/>
    </sheetView>
  </sheetViews>
  <sheetFormatPr defaultRowHeight="24" x14ac:dyDescent="0.55000000000000004"/>
  <cols>
    <col min="1" max="1" width="39.57031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6.8554687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24.75" x14ac:dyDescent="0.55000000000000004">
      <c r="A3" s="20" t="s">
        <v>39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6" spans="1:21" ht="24.75" x14ac:dyDescent="0.55000000000000004">
      <c r="A6" s="18" t="s">
        <v>3</v>
      </c>
      <c r="C6" s="19" t="s">
        <v>41</v>
      </c>
      <c r="D6" s="19" t="s">
        <v>41</v>
      </c>
      <c r="E6" s="19" t="s">
        <v>41</v>
      </c>
      <c r="F6" s="19" t="s">
        <v>41</v>
      </c>
      <c r="G6" s="19" t="s">
        <v>41</v>
      </c>
      <c r="H6" s="19" t="s">
        <v>41</v>
      </c>
      <c r="I6" s="19" t="s">
        <v>41</v>
      </c>
      <c r="J6" s="19" t="s">
        <v>41</v>
      </c>
      <c r="K6" s="19" t="s">
        <v>41</v>
      </c>
      <c r="M6" s="19" t="s">
        <v>42</v>
      </c>
      <c r="N6" s="19" t="s">
        <v>42</v>
      </c>
      <c r="O6" s="19" t="s">
        <v>42</v>
      </c>
      <c r="P6" s="19" t="s">
        <v>42</v>
      </c>
      <c r="Q6" s="19" t="s">
        <v>42</v>
      </c>
      <c r="R6" s="19" t="s">
        <v>42</v>
      </c>
      <c r="S6" s="19" t="s">
        <v>42</v>
      </c>
      <c r="T6" s="19" t="s">
        <v>42</v>
      </c>
      <c r="U6" s="19" t="s">
        <v>42</v>
      </c>
    </row>
    <row r="7" spans="1:21" ht="24.75" x14ac:dyDescent="0.55000000000000004">
      <c r="A7" s="19" t="s">
        <v>3</v>
      </c>
      <c r="C7" s="19" t="s">
        <v>67</v>
      </c>
      <c r="E7" s="19" t="s">
        <v>68</v>
      </c>
      <c r="G7" s="19" t="s">
        <v>69</v>
      </c>
      <c r="I7" s="19" t="s">
        <v>26</v>
      </c>
      <c r="K7" s="19" t="s">
        <v>70</v>
      </c>
      <c r="M7" s="19" t="s">
        <v>67</v>
      </c>
      <c r="O7" s="19" t="s">
        <v>68</v>
      </c>
      <c r="Q7" s="19" t="s">
        <v>69</v>
      </c>
      <c r="S7" s="19" t="s">
        <v>26</v>
      </c>
      <c r="U7" s="19" t="s">
        <v>70</v>
      </c>
    </row>
    <row r="8" spans="1:21" x14ac:dyDescent="0.55000000000000004">
      <c r="A8" s="1" t="s">
        <v>16</v>
      </c>
      <c r="C8" s="9">
        <v>0</v>
      </c>
      <c r="D8" s="9"/>
      <c r="E8" s="9">
        <v>-202858055</v>
      </c>
      <c r="F8" s="9"/>
      <c r="G8" s="9">
        <v>-93631506</v>
      </c>
      <c r="H8" s="9"/>
      <c r="I8" s="9">
        <f>C8+E8+G8</f>
        <v>-296489561</v>
      </c>
      <c r="J8" s="9"/>
      <c r="K8" s="10">
        <f>I8/$I$12</f>
        <v>-6.5604130619089027E-3</v>
      </c>
      <c r="L8" s="9"/>
      <c r="M8" s="9">
        <v>0</v>
      </c>
      <c r="N8" s="9"/>
      <c r="O8" s="9">
        <v>-206211227</v>
      </c>
      <c r="P8" s="9"/>
      <c r="Q8" s="9">
        <v>3125873468</v>
      </c>
      <c r="R8" s="9"/>
      <c r="S8" s="9">
        <f>M8+O8+Q8</f>
        <v>2919662241</v>
      </c>
      <c r="T8" s="9"/>
      <c r="U8" s="10">
        <f>S8/$S$12</f>
        <v>3.8316141196035867E-3</v>
      </c>
    </row>
    <row r="9" spans="1:21" x14ac:dyDescent="0.55000000000000004">
      <c r="A9" s="1" t="s">
        <v>17</v>
      </c>
      <c r="C9" s="9">
        <v>0</v>
      </c>
      <c r="D9" s="9"/>
      <c r="E9" s="9">
        <v>32525861118</v>
      </c>
      <c r="F9" s="9"/>
      <c r="G9" s="9">
        <v>63208738646</v>
      </c>
      <c r="H9" s="9"/>
      <c r="I9" s="9">
        <f t="shared" ref="I9:I11" si="0">C9+E9+G9</f>
        <v>95734599764</v>
      </c>
      <c r="J9" s="9"/>
      <c r="K9" s="10">
        <f t="shared" ref="K9:K11" si="1">I9/$I$12</f>
        <v>2.1183157904448668</v>
      </c>
      <c r="L9" s="9"/>
      <c r="M9" s="9">
        <v>0</v>
      </c>
      <c r="N9" s="9"/>
      <c r="O9" s="9">
        <v>191060835221</v>
      </c>
      <c r="P9" s="9"/>
      <c r="Q9" s="9">
        <v>457841755175</v>
      </c>
      <c r="R9" s="9"/>
      <c r="S9" s="9">
        <f t="shared" ref="S9:S11" si="2">M9+O9+Q9</f>
        <v>648902590396</v>
      </c>
      <c r="T9" s="9"/>
      <c r="U9" s="10">
        <f t="shared" ref="U9:U11" si="3">S9/$S$12</f>
        <v>0.85158628717172091</v>
      </c>
    </row>
    <row r="10" spans="1:21" x14ac:dyDescent="0.55000000000000004">
      <c r="A10" s="1" t="s">
        <v>15</v>
      </c>
      <c r="C10" s="9">
        <v>0</v>
      </c>
      <c r="D10" s="9"/>
      <c r="E10" s="9">
        <v>-51818487975</v>
      </c>
      <c r="F10" s="9"/>
      <c r="G10" s="9">
        <v>1574111490</v>
      </c>
      <c r="H10" s="9"/>
      <c r="I10" s="9">
        <f t="shared" si="0"/>
        <v>-50244376485</v>
      </c>
      <c r="J10" s="9"/>
      <c r="K10" s="10">
        <f t="shared" si="1"/>
        <v>-1.1117553773829578</v>
      </c>
      <c r="L10" s="9"/>
      <c r="M10" s="9">
        <v>20354272800</v>
      </c>
      <c r="N10" s="9"/>
      <c r="O10" s="9">
        <v>70604130690</v>
      </c>
      <c r="P10" s="9"/>
      <c r="Q10" s="9">
        <v>19333591900</v>
      </c>
      <c r="R10" s="9"/>
      <c r="S10" s="9">
        <f t="shared" si="2"/>
        <v>110291995390</v>
      </c>
      <c r="T10" s="9"/>
      <c r="U10" s="10">
        <f t="shared" si="3"/>
        <v>0.14474152553715808</v>
      </c>
    </row>
    <row r="11" spans="1:21" x14ac:dyDescent="0.55000000000000004">
      <c r="A11" s="1" t="s">
        <v>60</v>
      </c>
      <c r="C11" s="9">
        <v>0</v>
      </c>
      <c r="D11" s="9"/>
      <c r="E11" s="9">
        <v>0</v>
      </c>
      <c r="F11" s="9"/>
      <c r="G11" s="9">
        <v>0</v>
      </c>
      <c r="H11" s="9"/>
      <c r="I11" s="9">
        <f t="shared" si="0"/>
        <v>0</v>
      </c>
      <c r="J11" s="9"/>
      <c r="K11" s="10">
        <f t="shared" si="1"/>
        <v>0</v>
      </c>
      <c r="L11" s="9"/>
      <c r="M11" s="9">
        <v>0</v>
      </c>
      <c r="N11" s="9"/>
      <c r="O11" s="9">
        <v>0</v>
      </c>
      <c r="P11" s="9"/>
      <c r="Q11" s="9">
        <v>-121482090</v>
      </c>
      <c r="R11" s="9"/>
      <c r="S11" s="9">
        <f t="shared" si="2"/>
        <v>-121482090</v>
      </c>
      <c r="T11" s="9"/>
      <c r="U11" s="10">
        <f t="shared" si="3"/>
        <v>-1.5942682848257367E-4</v>
      </c>
    </row>
    <row r="12" spans="1:21" ht="24.75" thickBot="1" x14ac:dyDescent="0.6">
      <c r="C12" s="15">
        <f>SUM(C8:C11)</f>
        <v>0</v>
      </c>
      <c r="D12" s="9"/>
      <c r="E12" s="15">
        <f>SUM(E8:E11)</f>
        <v>-19495484912</v>
      </c>
      <c r="F12" s="9"/>
      <c r="G12" s="15">
        <f>SUM(G8:G11)</f>
        <v>64689218630</v>
      </c>
      <c r="H12" s="9"/>
      <c r="I12" s="15">
        <f>SUM(I8:I11)</f>
        <v>45193733718</v>
      </c>
      <c r="J12" s="9"/>
      <c r="K12" s="14">
        <f>SUM(K8:K11)</f>
        <v>1</v>
      </c>
      <c r="L12" s="9"/>
      <c r="M12" s="15">
        <f>SUM(M8:M11)</f>
        <v>20354272800</v>
      </c>
      <c r="N12" s="9"/>
      <c r="O12" s="15">
        <f>SUM(O8:O11)</f>
        <v>261458754684</v>
      </c>
      <c r="P12" s="9"/>
      <c r="Q12" s="15">
        <f>SUM(Q8:Q11)</f>
        <v>480179738453</v>
      </c>
      <c r="R12" s="9"/>
      <c r="S12" s="15">
        <f>SUM(S8:S11)</f>
        <v>761992765937</v>
      </c>
      <c r="T12" s="9"/>
      <c r="U12" s="14">
        <f>SUM(U8:U11)</f>
        <v>1</v>
      </c>
    </row>
    <row r="13" spans="1:21" ht="24.75" thickTop="1" x14ac:dyDescent="0.55000000000000004">
      <c r="C13" s="16"/>
      <c r="E13" s="16"/>
      <c r="G13" s="16"/>
      <c r="M13" s="16"/>
      <c r="O13" s="16"/>
      <c r="Q13" s="16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2021-10-30T06:16:56Z</dcterms:created>
  <dcterms:modified xsi:type="dcterms:W3CDTF">2021-10-30T12:13:03Z</dcterms:modified>
</cp:coreProperties>
</file>