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آبان ماه\"/>
    </mc:Choice>
  </mc:AlternateContent>
  <xr:revisionPtr revIDLastSave="0" documentId="13_ncr:1_{81C6736A-F2BF-4D60-ABA5-60F368A23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</sheets>
  <definedNames>
    <definedName name="_xlnm.Print_Area" localSheetId="0">تاییدیه!$A$1:$L$35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C8" i="15"/>
  <c r="C7" i="15"/>
  <c r="K9" i="13"/>
  <c r="K8" i="13"/>
  <c r="G9" i="13"/>
  <c r="G8" i="13"/>
  <c r="E9" i="13"/>
  <c r="I9" i="13"/>
  <c r="I9" i="12"/>
  <c r="I10" i="12"/>
  <c r="I11" i="12"/>
  <c r="I12" i="12"/>
  <c r="I13" i="12"/>
  <c r="I8" i="12"/>
  <c r="Q14" i="12"/>
  <c r="O14" i="12"/>
  <c r="M14" i="12"/>
  <c r="K14" i="12"/>
  <c r="G14" i="12"/>
  <c r="E14" i="12"/>
  <c r="C14" i="12"/>
  <c r="E12" i="11"/>
  <c r="G12" i="11"/>
  <c r="I12" i="11"/>
  <c r="M12" i="11"/>
  <c r="O12" i="11"/>
  <c r="Q12" i="11"/>
  <c r="S9" i="11"/>
  <c r="S10" i="11"/>
  <c r="S12" i="11" s="1"/>
  <c r="U11" i="11" s="1"/>
  <c r="S11" i="11"/>
  <c r="S8" i="11"/>
  <c r="I9" i="11"/>
  <c r="I10" i="11"/>
  <c r="I11" i="11"/>
  <c r="I8" i="11"/>
  <c r="C12" i="11"/>
  <c r="E18" i="10"/>
  <c r="G18" i="10"/>
  <c r="I18" i="10"/>
  <c r="M18" i="10"/>
  <c r="O18" i="10"/>
  <c r="Q18" i="10"/>
  <c r="Q9" i="10"/>
  <c r="Q10" i="10"/>
  <c r="Q11" i="10"/>
  <c r="Q12" i="10"/>
  <c r="Q13" i="10"/>
  <c r="Q14" i="10"/>
  <c r="Q15" i="10"/>
  <c r="Q16" i="10"/>
  <c r="Q17" i="10"/>
  <c r="Q8" i="10"/>
  <c r="I9" i="10"/>
  <c r="I10" i="10"/>
  <c r="I11" i="10"/>
  <c r="I12" i="10"/>
  <c r="I13" i="10"/>
  <c r="I14" i="10"/>
  <c r="I15" i="10"/>
  <c r="I16" i="10"/>
  <c r="I17" i="10"/>
  <c r="I8" i="10"/>
  <c r="E11" i="9"/>
  <c r="G11" i="9"/>
  <c r="I11" i="9"/>
  <c r="Q11" i="9"/>
  <c r="M11" i="9"/>
  <c r="O11" i="9"/>
  <c r="Q9" i="9"/>
  <c r="Q10" i="9"/>
  <c r="Q8" i="9"/>
  <c r="I9" i="9"/>
  <c r="I10" i="9"/>
  <c r="I8" i="9"/>
  <c r="I9" i="8"/>
  <c r="K9" i="8"/>
  <c r="M9" i="8"/>
  <c r="O9" i="8"/>
  <c r="Q9" i="8"/>
  <c r="S9" i="8"/>
  <c r="S9" i="7"/>
  <c r="Q9" i="7"/>
  <c r="O9" i="7"/>
  <c r="M9" i="7"/>
  <c r="K9" i="7"/>
  <c r="I9" i="7"/>
  <c r="S10" i="6"/>
  <c r="K10" i="6"/>
  <c r="M10" i="6"/>
  <c r="O10" i="6"/>
  <c r="Q10" i="6"/>
  <c r="Y12" i="1"/>
  <c r="W12" i="1"/>
  <c r="U12" i="1"/>
  <c r="O12" i="1"/>
  <c r="K12" i="1"/>
  <c r="G12" i="1"/>
  <c r="E12" i="1"/>
  <c r="C9" i="15" l="1"/>
  <c r="E8" i="15"/>
  <c r="E7" i="15"/>
  <c r="I14" i="12"/>
  <c r="U10" i="11"/>
  <c r="U9" i="11"/>
  <c r="U8" i="11"/>
  <c r="U12" i="11" s="1"/>
  <c r="E9" i="15" l="1"/>
  <c r="K9" i="11"/>
  <c r="K10" i="11"/>
  <c r="K11" i="11"/>
  <c r="K8" i="11"/>
  <c r="K12" i="11" l="1"/>
</calcChain>
</file>

<file path=xl/sharedStrings.xml><?xml version="1.0" encoding="utf-8"?>
<sst xmlns="http://schemas.openxmlformats.org/spreadsheetml/2006/main" count="345" uniqueCount="77">
  <si>
    <t>صندوق سرمایه‌گذاری اختصاصی بازارگردانی مفید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</si>
  <si>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</si>
  <si>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</si>
  <si>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</si>
  <si>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</si>
  <si>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</si>
  <si>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</si>
  <si>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</si>
  <si>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</si>
  <si>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</si>
  <si>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</si>
  <si>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</si>
  <si>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</si>
  <si>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</si>
  <si>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</si>
  <si>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</si>
  <si>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</si>
  <si>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</si>
  <si>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</si>
  <si>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</si>
  <si>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</si>
  <si>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</si>
  <si>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</si>
  <si>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</si>
  <si>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</si>
  <si>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</si>
  <si>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</si>
  <si>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</si>
  <si>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</si>
  <si>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</si>
  <si>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</si>
  <si>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</si>
  <si>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</si>
  <si>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</si>
  <si>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</si>
  <si>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</si>
  <si>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</si>
  <si>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</si>
  <si>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</si>
  <si>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</si>
  <si>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</si>
  <si>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</si>
  <si>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</si>
  <si>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</si>
  <si>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</si>
  <si>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</si>
  <si>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</si>
  <si>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</si>
  <si>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</si>
  <si>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</si>
  <si>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</si>
  <si>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</si>
  <si>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</si>
  <si>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</si>
  <si>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</si>
  <si>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</si>
  <si>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</si>
  <si>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سکه تمام بهارتحویلی 1روزه رفاه</t>
  </si>
  <si>
    <t>اسنادخزانه-م13بودجه98-010219</t>
  </si>
  <si>
    <t>اسنادخزانه-م14بودجه98-010318</t>
  </si>
  <si>
    <t>اسنادخزانه-م18بودجه98-010614</t>
  </si>
  <si>
    <t>اسنادخزانه-م12بودجه98-001111</t>
  </si>
  <si>
    <t>اسنادخزانه-م3بودجه99-011110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</si>
  <si>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</si>
  <si>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</si>
  <si>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</si>
  <si>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</si>
  <si>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</si>
  <si>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</si>
  <si>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</si>
  <si>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</si>
  <si>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</si>
  <si>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</si>
  <si>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</si>
  <si>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</si>
  <si>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</si>
  <si>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1400/08/01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</si>
</sst>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0</xdr:row>
          <xdr:rowOff>104775</xdr:rowOff>
        </xdr:from>
        <xdr:to>
          <xdr:col>10</xdr:col>
          <xdr:colOff>438150</xdr:colOff>
          <xdr:row>32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4E8C4B8-58BA-4ED4-A83C-2F14C84FE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9F8C-865E-4D8A-87AB-DD2AC2E3F5B9}">
  <dimension ref="A1"/>
  <sheetViews>
    <sheetView rightToLeft="1" tabSelected="1" view="pageBreakPreview" zoomScale="60" zoomScaleNormal="100" workbookViewId="0">
      <selection activeCell="Z41" sqref="Z41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219075</xdr:colOff>
                <xdr:row>0</xdr:row>
                <xdr:rowOff>104775</xdr:rowOff>
              </from>
              <to>
                <xdr:col>10</xdr:col>
                <xdr:colOff>447675</xdr:colOff>
                <xdr:row>32</xdr:row>
                <xdr:rowOff>171450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7"/>
  <sheetViews>
    <sheetView rightToLeft="1" workbookViewId="0">
      <selection activeCell="A17" sqref="A17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1.7109375" style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19" ht="24.75" x14ac:dyDescent="0.55000000000000004">
      <c r="C3" s="18" t="s">
        <v>36</v>
      </c>
      <c r="D3" s="18" t="s">
        <v>36</v>
      </c>
      <c r="E3" s="18" t="s">
        <v>36</v>
      </c>
      <c r="F3" s="18" t="s">
        <v>36</v>
      </c>
      <c r="G3" s="18" t="s">
        <v>36</v>
      </c>
    </row>
    <row r="4" spans="1:19" ht="24.75" x14ac:dyDescent="0.55000000000000004"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19" ht="24.75" x14ac:dyDescent="0.55000000000000004">
      <c r="A6" s="16" t="s">
        <v>40</v>
      </c>
      <c r="C6" s="17" t="s">
        <v>38</v>
      </c>
      <c r="D6" s="17" t="s">
        <v>38</v>
      </c>
      <c r="E6" s="17" t="s">
        <v>38</v>
      </c>
      <c r="F6" s="17" t="s">
        <v>38</v>
      </c>
      <c r="G6" s="17" t="s">
        <v>38</v>
      </c>
      <c r="H6" s="17" t="s">
        <v>38</v>
      </c>
      <c r="I6" s="17" t="s">
        <v>38</v>
      </c>
      <c r="K6" s="17" t="s">
        <v>39</v>
      </c>
      <c r="L6" s="17" t="s">
        <v>39</v>
      </c>
      <c r="M6" s="17" t="s">
        <v>39</v>
      </c>
      <c r="N6" s="17" t="s">
        <v>39</v>
      </c>
      <c r="O6" s="17" t="s">
        <v>39</v>
      </c>
      <c r="P6" s="17" t="s">
        <v>39</v>
      </c>
      <c r="Q6" s="17" t="s">
        <v>39</v>
      </c>
    </row>
    <row r="7" spans="1:19" ht="24.75" x14ac:dyDescent="0.55000000000000004">
      <c r="A7" s="17" t="s">
        <v>40</v>
      </c>
      <c r="C7" s="17" t="s">
        <v>68</v>
      </c>
      <c r="E7" s="17" t="s">
        <v>65</v>
      </c>
      <c r="G7" s="17" t="s">
        <v>66</v>
      </c>
      <c r="I7" s="17" t="s">
        <v>69</v>
      </c>
      <c r="K7" s="17" t="s">
        <v>68</v>
      </c>
      <c r="M7" s="17" t="s">
        <v>65</v>
      </c>
      <c r="O7" s="17" t="s">
        <v>66</v>
      </c>
      <c r="Q7" s="17" t="s">
        <v>69</v>
      </c>
    </row>
    <row r="8" spans="1:19" x14ac:dyDescent="0.55000000000000004">
      <c r="A8" s="1" t="s">
        <v>58</v>
      </c>
      <c r="C8" s="4">
        <v>0</v>
      </c>
      <c r="D8" s="3"/>
      <c r="E8" s="4">
        <v>0</v>
      </c>
      <c r="F8" s="3"/>
      <c r="G8" s="4">
        <v>0</v>
      </c>
      <c r="H8" s="3"/>
      <c r="I8" s="4">
        <f>C8+E8+G8</f>
        <v>0</v>
      </c>
      <c r="J8" s="3"/>
      <c r="K8" s="4">
        <v>0</v>
      </c>
      <c r="L8" s="3"/>
      <c r="M8" s="4">
        <v>0</v>
      </c>
      <c r="N8" s="3"/>
      <c r="O8" s="4">
        <v>7624501</v>
      </c>
      <c r="P8" s="3"/>
      <c r="Q8" s="4">
        <v>7624501</v>
      </c>
      <c r="R8" s="3"/>
      <c r="S8" s="3"/>
    </row>
    <row r="9" spans="1:19" x14ac:dyDescent="0.55000000000000004">
      <c r="A9" s="1" t="s">
        <v>59</v>
      </c>
      <c r="C9" s="4">
        <v>0</v>
      </c>
      <c r="D9" s="3"/>
      <c r="E9" s="4">
        <v>0</v>
      </c>
      <c r="F9" s="3"/>
      <c r="G9" s="4">
        <v>0</v>
      </c>
      <c r="H9" s="3"/>
      <c r="I9" s="4">
        <f t="shared" ref="I9:I13" si="0">C9+E9+G9</f>
        <v>0</v>
      </c>
      <c r="J9" s="3"/>
      <c r="K9" s="4">
        <v>0</v>
      </c>
      <c r="L9" s="3"/>
      <c r="M9" s="4">
        <v>0</v>
      </c>
      <c r="N9" s="3"/>
      <c r="O9" s="4">
        <v>762743</v>
      </c>
      <c r="P9" s="3"/>
      <c r="Q9" s="4">
        <v>762743</v>
      </c>
      <c r="R9" s="3"/>
      <c r="S9" s="3"/>
    </row>
    <row r="10" spans="1:19" x14ac:dyDescent="0.55000000000000004">
      <c r="A10" s="1" t="s">
        <v>60</v>
      </c>
      <c r="C10" s="4">
        <v>0</v>
      </c>
      <c r="D10" s="3"/>
      <c r="E10" s="4">
        <v>0</v>
      </c>
      <c r="F10" s="3"/>
      <c r="G10" s="4">
        <v>0</v>
      </c>
      <c r="H10" s="3"/>
      <c r="I10" s="4">
        <f t="shared" si="0"/>
        <v>0</v>
      </c>
      <c r="J10" s="3"/>
      <c r="K10" s="4">
        <v>0</v>
      </c>
      <c r="L10" s="3"/>
      <c r="M10" s="4">
        <v>0</v>
      </c>
      <c r="N10" s="3"/>
      <c r="O10" s="4">
        <v>23269215</v>
      </c>
      <c r="P10" s="3"/>
      <c r="Q10" s="4">
        <v>23269215</v>
      </c>
      <c r="R10" s="3"/>
      <c r="S10" s="3"/>
    </row>
    <row r="11" spans="1:19" x14ac:dyDescent="0.55000000000000004">
      <c r="A11" s="1" t="s">
        <v>61</v>
      </c>
      <c r="C11" s="4">
        <v>0</v>
      </c>
      <c r="D11" s="3"/>
      <c r="E11" s="4">
        <v>0</v>
      </c>
      <c r="F11" s="3"/>
      <c r="G11" s="4">
        <v>0</v>
      </c>
      <c r="H11" s="3"/>
      <c r="I11" s="4">
        <f t="shared" si="0"/>
        <v>0</v>
      </c>
      <c r="J11" s="3"/>
      <c r="K11" s="4">
        <v>0</v>
      </c>
      <c r="L11" s="3"/>
      <c r="M11" s="4">
        <v>0</v>
      </c>
      <c r="N11" s="3"/>
      <c r="O11" s="4">
        <v>5704225</v>
      </c>
      <c r="P11" s="3"/>
      <c r="Q11" s="4">
        <v>5704225</v>
      </c>
      <c r="R11" s="3"/>
      <c r="S11" s="3"/>
    </row>
    <row r="12" spans="1:19" x14ac:dyDescent="0.55000000000000004">
      <c r="A12" s="1" t="s">
        <v>62</v>
      </c>
      <c r="C12" s="4">
        <v>0</v>
      </c>
      <c r="D12" s="3"/>
      <c r="E12" s="4">
        <v>0</v>
      </c>
      <c r="F12" s="3"/>
      <c r="G12" s="4">
        <v>0</v>
      </c>
      <c r="H12" s="3"/>
      <c r="I12" s="4">
        <f t="shared" si="0"/>
        <v>0</v>
      </c>
      <c r="J12" s="3"/>
      <c r="K12" s="4">
        <v>0</v>
      </c>
      <c r="L12" s="3"/>
      <c r="M12" s="4">
        <v>0</v>
      </c>
      <c r="N12" s="3"/>
      <c r="O12" s="4">
        <v>11113591</v>
      </c>
      <c r="P12" s="3"/>
      <c r="Q12" s="4">
        <v>11113591</v>
      </c>
      <c r="R12" s="3"/>
      <c r="S12" s="3"/>
    </row>
    <row r="13" spans="1:19" x14ac:dyDescent="0.55000000000000004">
      <c r="A13" s="1" t="s">
        <v>63</v>
      </c>
      <c r="C13" s="4">
        <v>0</v>
      </c>
      <c r="D13" s="3"/>
      <c r="E13" s="4">
        <v>0</v>
      </c>
      <c r="F13" s="3"/>
      <c r="G13" s="4">
        <v>0</v>
      </c>
      <c r="H13" s="3"/>
      <c r="I13" s="4">
        <f t="shared" si="0"/>
        <v>0</v>
      </c>
      <c r="J13" s="3"/>
      <c r="K13" s="4">
        <v>0</v>
      </c>
      <c r="L13" s="3"/>
      <c r="M13" s="4">
        <v>0</v>
      </c>
      <c r="N13" s="3"/>
      <c r="O13" s="4">
        <v>2089495056</v>
      </c>
      <c r="P13" s="3"/>
      <c r="Q13" s="4">
        <v>2089495056</v>
      </c>
      <c r="R13" s="3"/>
      <c r="S13" s="3"/>
    </row>
    <row r="14" spans="1:19" ht="24.75" thickBot="1" x14ac:dyDescent="0.6">
      <c r="C14" s="9">
        <f>SUM(C8:C13)</f>
        <v>0</v>
      </c>
      <c r="D14" s="3"/>
      <c r="E14" s="9">
        <f>SUM(E8:E13)</f>
        <v>0</v>
      </c>
      <c r="F14" s="3"/>
      <c r="G14" s="9">
        <f>SUM(G8:G13)</f>
        <v>0</v>
      </c>
      <c r="H14" s="3"/>
      <c r="I14" s="9">
        <f>SUM(I8:I13)</f>
        <v>0</v>
      </c>
      <c r="J14" s="3"/>
      <c r="K14" s="9">
        <f>SUM(K8:K13)</f>
        <v>0</v>
      </c>
      <c r="L14" s="3"/>
      <c r="M14" s="9">
        <f>SUM(M8:M13)</f>
        <v>0</v>
      </c>
      <c r="N14" s="3"/>
      <c r="O14" s="9">
        <f>SUM(O8:O13)</f>
        <v>2137969331</v>
      </c>
      <c r="P14" s="3"/>
      <c r="Q14" s="9">
        <f>SUM(Q8:Q13)</f>
        <v>2137969331</v>
      </c>
      <c r="R14" s="3"/>
      <c r="S14" s="3"/>
    </row>
    <row r="15" spans="1:19" ht="24.75" thickTop="1" x14ac:dyDescent="0.5500000000000000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  <c r="R15" s="3"/>
      <c r="S15" s="3"/>
    </row>
    <row r="16" spans="1:19" x14ac:dyDescent="0.5500000000000000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3:19" x14ac:dyDescent="0.55000000000000004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0"/>
  <sheetViews>
    <sheetView rightToLeft="1" workbookViewId="0">
      <selection activeCell="S7" sqref="S7"/>
    </sheetView>
  </sheetViews>
  <sheetFormatPr defaultRowHeight="24" x14ac:dyDescent="0.55000000000000004"/>
  <cols>
    <col min="1" max="1" width="1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3" ht="24.75" x14ac:dyDescent="0.55000000000000004">
      <c r="A6" s="17" t="s">
        <v>70</v>
      </c>
      <c r="B6" s="17" t="s">
        <v>70</v>
      </c>
      <c r="C6" s="17" t="s">
        <v>70</v>
      </c>
      <c r="E6" s="17" t="s">
        <v>38</v>
      </c>
      <c r="F6" s="17" t="s">
        <v>38</v>
      </c>
      <c r="G6" s="17" t="s">
        <v>38</v>
      </c>
      <c r="I6" s="17" t="s">
        <v>39</v>
      </c>
      <c r="J6" s="17" t="s">
        <v>39</v>
      </c>
      <c r="K6" s="17" t="s">
        <v>39</v>
      </c>
    </row>
    <row r="7" spans="1:13" ht="24.75" x14ac:dyDescent="0.55000000000000004">
      <c r="A7" s="17" t="s">
        <v>71</v>
      </c>
      <c r="C7" s="17" t="s">
        <v>23</v>
      </c>
      <c r="E7" s="17" t="s">
        <v>72</v>
      </c>
      <c r="G7" s="17" t="s">
        <v>73</v>
      </c>
      <c r="I7" s="17" t="s">
        <v>72</v>
      </c>
      <c r="K7" s="17" t="s">
        <v>73</v>
      </c>
    </row>
    <row r="8" spans="1:13" x14ac:dyDescent="0.55000000000000004">
      <c r="A8" s="1" t="s">
        <v>29</v>
      </c>
      <c r="C8" s="3" t="s">
        <v>30</v>
      </c>
      <c r="D8" s="3"/>
      <c r="E8" s="4">
        <v>1319895392</v>
      </c>
      <c r="F8" s="3"/>
      <c r="G8" s="7">
        <f>E8/$E$9</f>
        <v>1</v>
      </c>
      <c r="H8" s="3"/>
      <c r="I8" s="4">
        <v>4634374409</v>
      </c>
      <c r="J8" s="3"/>
      <c r="K8" s="7">
        <f>I8/$I$9</f>
        <v>1</v>
      </c>
      <c r="L8" s="3"/>
      <c r="M8" s="3"/>
    </row>
    <row r="9" spans="1:13" ht="24.75" thickBot="1" x14ac:dyDescent="0.6">
      <c r="E9" s="9">
        <f>SUM(E8)</f>
        <v>1319895392</v>
      </c>
      <c r="G9" s="8">
        <f>SUM(G8)</f>
        <v>1</v>
      </c>
      <c r="I9" s="9">
        <f>SUM(I8)</f>
        <v>4634374409</v>
      </c>
      <c r="K9" s="8">
        <f>SUM(K8)</f>
        <v>1</v>
      </c>
    </row>
    <row r="10" spans="1:13" ht="24" customHeight="1" thickTop="1" x14ac:dyDescent="0.55000000000000004">
      <c r="E10" s="2"/>
      <c r="I10" s="2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Y14" sqref="Y14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customWidth="1"/>
    <col min="16" max="16" width="1.42578125" style="1" customWidth="1"/>
    <col min="17" max="17" width="13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 x14ac:dyDescent="0.55000000000000004">
      <c r="A6" s="16" t="s">
        <v>3</v>
      </c>
      <c r="C6" s="17" t="s">
        <v>76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 x14ac:dyDescent="0.55000000000000004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 x14ac:dyDescent="0.55000000000000004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x14ac:dyDescent="0.55000000000000004">
      <c r="A9" s="1" t="s">
        <v>15</v>
      </c>
      <c r="C9" s="4">
        <v>167610875</v>
      </c>
      <c r="D9" s="3"/>
      <c r="E9" s="5">
        <v>913502668248</v>
      </c>
      <c r="F9" s="5"/>
      <c r="G9" s="5">
        <v>921159199042</v>
      </c>
      <c r="H9" s="5"/>
      <c r="I9" s="5">
        <v>7259709</v>
      </c>
      <c r="J9" s="5"/>
      <c r="K9" s="5">
        <v>39077090768</v>
      </c>
      <c r="L9" s="5"/>
      <c r="M9" s="5">
        <v>-2855076</v>
      </c>
      <c r="N9" s="5"/>
      <c r="O9" s="5">
        <v>15397017250</v>
      </c>
      <c r="P9" s="5"/>
      <c r="Q9" s="5">
        <v>172015508</v>
      </c>
      <c r="R9" s="5"/>
      <c r="S9" s="5">
        <v>5230</v>
      </c>
      <c r="T9" s="5"/>
      <c r="U9" s="5">
        <v>937024571619</v>
      </c>
      <c r="V9" s="5"/>
      <c r="W9" s="5">
        <v>898957379598.802</v>
      </c>
      <c r="X9" s="5"/>
      <c r="Y9" s="7">
        <v>0.20458576519060842</v>
      </c>
    </row>
    <row r="10" spans="1:25" x14ac:dyDescent="0.55000000000000004">
      <c r="A10" s="1" t="s">
        <v>16</v>
      </c>
      <c r="C10" s="4">
        <v>841781</v>
      </c>
      <c r="D10" s="3"/>
      <c r="E10" s="5">
        <v>24909325897</v>
      </c>
      <c r="F10" s="5"/>
      <c r="G10" s="5">
        <v>24703114669.530602</v>
      </c>
      <c r="H10" s="5"/>
      <c r="I10" s="5">
        <v>3759044</v>
      </c>
      <c r="J10" s="5"/>
      <c r="K10" s="5">
        <v>116023061214</v>
      </c>
      <c r="L10" s="5"/>
      <c r="M10" s="5">
        <v>-4104816</v>
      </c>
      <c r="N10" s="5"/>
      <c r="O10" s="5">
        <v>126981268523</v>
      </c>
      <c r="P10" s="5"/>
      <c r="Q10" s="5">
        <v>496009</v>
      </c>
      <c r="R10" s="5"/>
      <c r="S10" s="5">
        <v>31550</v>
      </c>
      <c r="T10" s="5"/>
      <c r="U10" s="5">
        <v>15608873476</v>
      </c>
      <c r="V10" s="5"/>
      <c r="W10" s="5">
        <v>15645484660</v>
      </c>
      <c r="X10" s="5"/>
      <c r="Y10" s="7">
        <v>3.560617581639453E-3</v>
      </c>
    </row>
    <row r="11" spans="1:25" x14ac:dyDescent="0.55000000000000004">
      <c r="A11" s="1" t="s">
        <v>17</v>
      </c>
      <c r="C11" s="4">
        <v>11874363</v>
      </c>
      <c r="D11" s="3"/>
      <c r="E11" s="5">
        <v>2843480132527</v>
      </c>
      <c r="F11" s="5"/>
      <c r="G11" s="5">
        <v>3041881036210</v>
      </c>
      <c r="H11" s="5"/>
      <c r="I11" s="5">
        <v>2373053</v>
      </c>
      <c r="J11" s="5"/>
      <c r="K11" s="5">
        <v>593070876008</v>
      </c>
      <c r="L11" s="5"/>
      <c r="M11" s="5">
        <v>-2342144</v>
      </c>
      <c r="N11" s="5"/>
      <c r="O11" s="5">
        <v>588417496665</v>
      </c>
      <c r="P11" s="5"/>
      <c r="Q11" s="5">
        <v>11905272</v>
      </c>
      <c r="R11" s="5"/>
      <c r="S11" s="5">
        <v>245536</v>
      </c>
      <c r="T11" s="5"/>
      <c r="U11" s="5">
        <v>2873493859267</v>
      </c>
      <c r="V11" s="5"/>
      <c r="W11" s="5">
        <v>2922478612236.3701</v>
      </c>
      <c r="X11" s="5"/>
      <c r="Y11" s="7">
        <v>0.66510107899042159</v>
      </c>
    </row>
    <row r="12" spans="1:25" ht="24.75" thickBot="1" x14ac:dyDescent="0.6">
      <c r="E12" s="6">
        <f>SUM(E9:E11)</f>
        <v>3781892126672</v>
      </c>
      <c r="G12" s="6">
        <f>SUM(G9:G11)</f>
        <v>3987743349921.5308</v>
      </c>
      <c r="K12" s="6">
        <f>SUM(K9:K11)</f>
        <v>748171027990</v>
      </c>
      <c r="O12" s="6">
        <f>SUM(O9:O11)</f>
        <v>730795782438</v>
      </c>
      <c r="U12" s="6">
        <f>SUM(U9:U11)</f>
        <v>3826127304362</v>
      </c>
      <c r="W12" s="6">
        <f>SUM(W9:W11)</f>
        <v>3837081476495.1719</v>
      </c>
      <c r="Y12" s="8">
        <f>SUM(Y9:Y11)</f>
        <v>0.87324746176266943</v>
      </c>
    </row>
    <row r="13" spans="1:25" ht="24.75" thickTop="1" x14ac:dyDescent="0.55000000000000004">
      <c r="G13" s="2"/>
      <c r="W13" s="2"/>
    </row>
    <row r="14" spans="1:25" x14ac:dyDescent="0.55000000000000004">
      <c r="G14" s="2"/>
      <c r="W14" s="2"/>
      <c r="Y14" s="15"/>
    </row>
    <row r="15" spans="1:25" x14ac:dyDescent="0.55000000000000004">
      <c r="W15" s="2"/>
    </row>
    <row r="16" spans="1:25" x14ac:dyDescent="0.55000000000000004">
      <c r="W16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2" sqref="S12"/>
    </sheetView>
  </sheetViews>
  <sheetFormatPr defaultRowHeight="24" x14ac:dyDescent="0.55000000000000004"/>
  <cols>
    <col min="1" max="1" width="21.710937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6" t="s">
        <v>21</v>
      </c>
      <c r="C6" s="17" t="s">
        <v>22</v>
      </c>
      <c r="D6" s="17" t="s">
        <v>22</v>
      </c>
      <c r="E6" s="17" t="s">
        <v>22</v>
      </c>
      <c r="F6" s="17" t="s">
        <v>22</v>
      </c>
      <c r="G6" s="17" t="s">
        <v>22</v>
      </c>
      <c r="H6" s="17" t="s">
        <v>22</v>
      </c>
      <c r="I6" s="17" t="s">
        <v>22</v>
      </c>
      <c r="K6" s="17" t="s">
        <v>76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 x14ac:dyDescent="0.55000000000000004">
      <c r="A7" s="17" t="s">
        <v>21</v>
      </c>
      <c r="C7" s="17" t="s">
        <v>23</v>
      </c>
      <c r="E7" s="17" t="s">
        <v>24</v>
      </c>
      <c r="G7" s="17" t="s">
        <v>25</v>
      </c>
      <c r="I7" s="17" t="s">
        <v>19</v>
      </c>
      <c r="K7" s="17" t="s">
        <v>26</v>
      </c>
      <c r="M7" s="17" t="s">
        <v>27</v>
      </c>
      <c r="O7" s="17" t="s">
        <v>28</v>
      </c>
      <c r="Q7" s="17" t="s">
        <v>26</v>
      </c>
      <c r="S7" s="17" t="s">
        <v>20</v>
      </c>
    </row>
    <row r="8" spans="1:19" x14ac:dyDescent="0.55000000000000004">
      <c r="A8" s="1" t="s">
        <v>29</v>
      </c>
      <c r="C8" s="3" t="s">
        <v>30</v>
      </c>
      <c r="D8" s="3"/>
      <c r="E8" s="3" t="s">
        <v>31</v>
      </c>
      <c r="F8" s="3"/>
      <c r="G8" s="3" t="s">
        <v>32</v>
      </c>
      <c r="H8" s="3"/>
      <c r="I8" s="3">
        <v>10</v>
      </c>
      <c r="J8" s="3"/>
      <c r="K8" s="4">
        <v>403594156675</v>
      </c>
      <c r="L8" s="3"/>
      <c r="M8" s="4">
        <v>508313493563</v>
      </c>
      <c r="N8" s="3"/>
      <c r="O8" s="4">
        <v>535134417765</v>
      </c>
      <c r="P8" s="3"/>
      <c r="Q8" s="4">
        <v>376773232473</v>
      </c>
      <c r="R8" s="3"/>
      <c r="S8" s="7">
        <v>8.5746490120843122E-2</v>
      </c>
    </row>
    <row r="9" spans="1:19" x14ac:dyDescent="0.55000000000000004">
      <c r="A9" s="1" t="s">
        <v>33</v>
      </c>
      <c r="C9" s="3" t="s">
        <v>34</v>
      </c>
      <c r="D9" s="3"/>
      <c r="E9" s="3" t="s">
        <v>31</v>
      </c>
      <c r="F9" s="3"/>
      <c r="G9" s="3" t="s">
        <v>35</v>
      </c>
      <c r="H9" s="3"/>
      <c r="I9" s="3">
        <v>8</v>
      </c>
      <c r="J9" s="3"/>
      <c r="K9" s="4">
        <v>159720321734</v>
      </c>
      <c r="L9" s="3"/>
      <c r="M9" s="4">
        <v>1000000000</v>
      </c>
      <c r="N9" s="3"/>
      <c r="O9" s="4">
        <v>22543287298</v>
      </c>
      <c r="P9" s="3"/>
      <c r="Q9" s="4">
        <v>138177034436</v>
      </c>
      <c r="R9" s="3"/>
      <c r="S9" s="7">
        <v>3.1446490082182074E-2</v>
      </c>
    </row>
    <row r="10" spans="1:19" ht="24.75" thickBot="1" x14ac:dyDescent="0.6">
      <c r="C10" s="3"/>
      <c r="D10" s="3"/>
      <c r="E10" s="3"/>
      <c r="F10" s="3"/>
      <c r="G10" s="3"/>
      <c r="H10" s="3"/>
      <c r="I10" s="3"/>
      <c r="J10" s="3"/>
      <c r="K10" s="9">
        <f>SUM(K8:K9)</f>
        <v>563314478409</v>
      </c>
      <c r="L10" s="3"/>
      <c r="M10" s="9">
        <f>SUM(M8:M9)</f>
        <v>509313493563</v>
      </c>
      <c r="N10" s="3"/>
      <c r="O10" s="9">
        <f>SUM(O8:O9)</f>
        <v>557677705063</v>
      </c>
      <c r="P10" s="3"/>
      <c r="Q10" s="9">
        <f>SUM(Q8:Q9)</f>
        <v>514950266909</v>
      </c>
      <c r="R10" s="3"/>
      <c r="S10" s="11">
        <f>SUM(S8:S9)</f>
        <v>0.1171929802030252</v>
      </c>
    </row>
    <row r="11" spans="1:19" ht="24.75" thickTop="1" x14ac:dyDescent="0.55000000000000004"/>
    <row r="12" spans="1:19" x14ac:dyDescent="0.55000000000000004">
      <c r="S12" s="10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I17" sqref="I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9" ht="24.75" x14ac:dyDescent="0.55000000000000004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9" ht="24.75" x14ac:dyDescent="0.55000000000000004">
      <c r="A3" s="18" t="s">
        <v>36</v>
      </c>
      <c r="B3" s="18" t="s">
        <v>36</v>
      </c>
      <c r="C3" s="18" t="s">
        <v>36</v>
      </c>
      <c r="D3" s="18" t="s">
        <v>36</v>
      </c>
      <c r="E3" s="18" t="s">
        <v>36</v>
      </c>
    </row>
    <row r="4" spans="1:9" ht="24.75" x14ac:dyDescent="0.55000000000000004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6" spans="1:9" ht="24.75" x14ac:dyDescent="0.55000000000000004">
      <c r="A6" s="17" t="s">
        <v>40</v>
      </c>
      <c r="C6" s="17" t="s">
        <v>26</v>
      </c>
      <c r="E6" s="17" t="s">
        <v>67</v>
      </c>
      <c r="G6" s="17" t="s">
        <v>13</v>
      </c>
      <c r="I6" s="2"/>
    </row>
    <row r="7" spans="1:9" x14ac:dyDescent="0.55000000000000004">
      <c r="A7" s="1" t="s">
        <v>74</v>
      </c>
      <c r="C7" s="5">
        <f>'سرمایه‌گذاری در سهام'!I12</f>
        <v>-168037118978</v>
      </c>
      <c r="E7" s="7">
        <f>C7/$C$9</f>
        <v>1.0079169708060736</v>
      </c>
      <c r="G7" s="7">
        <v>-3.8242082824752034E-2</v>
      </c>
      <c r="I7" s="2"/>
    </row>
    <row r="8" spans="1:9" x14ac:dyDescent="0.55000000000000004">
      <c r="A8" s="1" t="s">
        <v>75</v>
      </c>
      <c r="C8" s="5">
        <f>'درآمد سپرده بانکی'!E9</f>
        <v>1319895392</v>
      </c>
      <c r="E8" s="7">
        <f>C8/$C$9</f>
        <v>-7.9169708060735575E-3</v>
      </c>
      <c r="G8" s="7">
        <v>3.0038332725450397E-4</v>
      </c>
      <c r="I8" s="2"/>
    </row>
    <row r="9" spans="1:9" ht="24.75" thickBot="1" x14ac:dyDescent="0.6">
      <c r="C9" s="14">
        <f>SUM(C7:C8)</f>
        <v>-166717223586</v>
      </c>
      <c r="E9" s="8">
        <f>SUM(E7:E8)</f>
        <v>1</v>
      </c>
      <c r="G9" s="8">
        <f>SUM(G7:G8)</f>
        <v>-3.7941699497497532E-2</v>
      </c>
    </row>
    <row r="10" spans="1:9" ht="24.75" thickTop="1" x14ac:dyDescent="0.55000000000000004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1"/>
  <sheetViews>
    <sheetView rightToLeft="1" workbookViewId="0">
      <selection activeCell="R10" sqref="Q10:R10"/>
    </sheetView>
  </sheetViews>
  <sheetFormatPr defaultRowHeight="24" x14ac:dyDescent="0.55000000000000004"/>
  <cols>
    <col min="1" max="1" width="16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0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0" ht="24.75" x14ac:dyDescent="0.55000000000000004">
      <c r="A6" s="17" t="s">
        <v>37</v>
      </c>
      <c r="B6" s="17" t="s">
        <v>37</v>
      </c>
      <c r="C6" s="17" t="s">
        <v>37</v>
      </c>
      <c r="D6" s="17" t="s">
        <v>37</v>
      </c>
      <c r="E6" s="17" t="s">
        <v>37</v>
      </c>
      <c r="F6" s="17" t="s">
        <v>37</v>
      </c>
      <c r="G6" s="17" t="s">
        <v>37</v>
      </c>
      <c r="I6" s="17" t="s">
        <v>38</v>
      </c>
      <c r="J6" s="17" t="s">
        <v>38</v>
      </c>
      <c r="K6" s="17" t="s">
        <v>38</v>
      </c>
      <c r="L6" s="17" t="s">
        <v>38</v>
      </c>
      <c r="M6" s="17" t="s">
        <v>38</v>
      </c>
      <c r="O6" s="17" t="s">
        <v>39</v>
      </c>
      <c r="P6" s="17" t="s">
        <v>39</v>
      </c>
      <c r="Q6" s="17" t="s">
        <v>39</v>
      </c>
      <c r="R6" s="17" t="s">
        <v>39</v>
      </c>
      <c r="S6" s="17" t="s">
        <v>39</v>
      </c>
    </row>
    <row r="7" spans="1:20" ht="24.75" x14ac:dyDescent="0.55000000000000004">
      <c r="A7" s="17" t="s">
        <v>40</v>
      </c>
      <c r="C7" s="17" t="s">
        <v>41</v>
      </c>
      <c r="E7" s="17" t="s">
        <v>18</v>
      </c>
      <c r="G7" s="17" t="s">
        <v>19</v>
      </c>
      <c r="I7" s="17" t="s">
        <v>42</v>
      </c>
      <c r="K7" s="17" t="s">
        <v>43</v>
      </c>
      <c r="M7" s="17" t="s">
        <v>44</v>
      </c>
      <c r="O7" s="17" t="s">
        <v>42</v>
      </c>
      <c r="Q7" s="17" t="s">
        <v>43</v>
      </c>
      <c r="S7" s="17" t="s">
        <v>44</v>
      </c>
    </row>
    <row r="8" spans="1:20" x14ac:dyDescent="0.55000000000000004">
      <c r="A8" s="1" t="s">
        <v>29</v>
      </c>
      <c r="C8" s="4">
        <v>30</v>
      </c>
      <c r="D8" s="3"/>
      <c r="E8" s="3" t="s">
        <v>45</v>
      </c>
      <c r="F8" s="3"/>
      <c r="G8" s="3">
        <v>8</v>
      </c>
      <c r="H8" s="3"/>
      <c r="I8" s="4">
        <v>1319895392</v>
      </c>
      <c r="J8" s="3"/>
      <c r="K8" s="4">
        <v>0</v>
      </c>
      <c r="L8" s="3"/>
      <c r="M8" s="4">
        <v>1319895392</v>
      </c>
      <c r="N8" s="3"/>
      <c r="O8" s="4">
        <v>4634374409</v>
      </c>
      <c r="P8" s="3"/>
      <c r="Q8" s="4">
        <v>0</v>
      </c>
      <c r="R8" s="3"/>
      <c r="S8" s="4">
        <v>4634374409</v>
      </c>
      <c r="T8" s="3"/>
    </row>
    <row r="9" spans="1:20" ht="24.75" thickBot="1" x14ac:dyDescent="0.6">
      <c r="I9" s="12">
        <f>SUM(I8)</f>
        <v>1319895392</v>
      </c>
      <c r="K9" s="9">
        <f>SUM(K8)</f>
        <v>0</v>
      </c>
      <c r="M9" s="12">
        <f>SUM(M8)</f>
        <v>1319895392</v>
      </c>
      <c r="O9" s="12">
        <f>SUM(O8)</f>
        <v>4634374409</v>
      </c>
      <c r="Q9" s="9">
        <f>SUM(Q8)</f>
        <v>0</v>
      </c>
      <c r="S9" s="12">
        <f>SUM(S8)</f>
        <v>4634374409</v>
      </c>
    </row>
    <row r="10" spans="1:20" ht="24.75" thickTop="1" x14ac:dyDescent="0.55000000000000004">
      <c r="S10" s="2"/>
    </row>
    <row r="11" spans="1:20" x14ac:dyDescent="0.55000000000000004">
      <c r="S11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G24" sqref="G24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6" t="s">
        <v>3</v>
      </c>
      <c r="C6" s="17" t="s">
        <v>46</v>
      </c>
      <c r="D6" s="17" t="s">
        <v>46</v>
      </c>
      <c r="E6" s="17" t="s">
        <v>46</v>
      </c>
      <c r="F6" s="17" t="s">
        <v>46</v>
      </c>
      <c r="G6" s="17" t="s">
        <v>46</v>
      </c>
      <c r="I6" s="17" t="s">
        <v>38</v>
      </c>
      <c r="J6" s="17" t="s">
        <v>38</v>
      </c>
      <c r="K6" s="17" t="s">
        <v>38</v>
      </c>
      <c r="L6" s="17" t="s">
        <v>38</v>
      </c>
      <c r="M6" s="17" t="s">
        <v>38</v>
      </c>
      <c r="O6" s="17" t="s">
        <v>39</v>
      </c>
      <c r="P6" s="17" t="s">
        <v>39</v>
      </c>
      <c r="Q6" s="17" t="s">
        <v>39</v>
      </c>
      <c r="R6" s="17" t="s">
        <v>39</v>
      </c>
      <c r="S6" s="17" t="s">
        <v>39</v>
      </c>
    </row>
    <row r="7" spans="1:19" ht="24.75" x14ac:dyDescent="0.55000000000000004">
      <c r="A7" s="17" t="s">
        <v>3</v>
      </c>
      <c r="C7" s="17" t="s">
        <v>47</v>
      </c>
      <c r="E7" s="17" t="s">
        <v>48</v>
      </c>
      <c r="G7" s="17" t="s">
        <v>49</v>
      </c>
      <c r="I7" s="17" t="s">
        <v>50</v>
      </c>
      <c r="K7" s="17" t="s">
        <v>43</v>
      </c>
      <c r="M7" s="17" t="s">
        <v>51</v>
      </c>
      <c r="O7" s="17" t="s">
        <v>50</v>
      </c>
      <c r="Q7" s="17" t="s">
        <v>43</v>
      </c>
      <c r="S7" s="17" t="s">
        <v>51</v>
      </c>
    </row>
    <row r="8" spans="1:19" s="3" customFormat="1" x14ac:dyDescent="0.55000000000000004">
      <c r="A8" s="3" t="s">
        <v>15</v>
      </c>
      <c r="C8" s="3" t="s">
        <v>52</v>
      </c>
      <c r="E8" s="4">
        <v>101771364</v>
      </c>
      <c r="G8" s="4">
        <v>200</v>
      </c>
      <c r="I8" s="4">
        <v>0</v>
      </c>
      <c r="K8" s="4">
        <v>0</v>
      </c>
      <c r="M8" s="4">
        <v>0</v>
      </c>
      <c r="O8" s="4">
        <v>20354272800</v>
      </c>
      <c r="Q8" s="4">
        <v>0</v>
      </c>
      <c r="S8" s="4">
        <v>20354272800</v>
      </c>
    </row>
    <row r="9" spans="1:19" ht="24.75" thickBot="1" x14ac:dyDescent="0.6">
      <c r="I9" s="9">
        <f>SUM(I8)</f>
        <v>0</v>
      </c>
      <c r="K9" s="9">
        <f>SUM(K8)</f>
        <v>0</v>
      </c>
      <c r="M9" s="9">
        <f>SUM(M8)</f>
        <v>0</v>
      </c>
      <c r="O9" s="9">
        <f>SUM(O8)</f>
        <v>20354272800</v>
      </c>
      <c r="Q9" s="9">
        <f>SUM(Q8)</f>
        <v>0</v>
      </c>
      <c r="S9" s="9">
        <f>SUM(S8)</f>
        <v>20354272800</v>
      </c>
    </row>
    <row r="10" spans="1:19" ht="24.75" thickTop="1" x14ac:dyDescent="0.55000000000000004">
      <c r="S10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workbookViewId="0">
      <selection activeCell="I13" sqref="I13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20" t="s">
        <v>3</v>
      </c>
      <c r="C6" s="19" t="s">
        <v>38</v>
      </c>
      <c r="D6" s="19" t="s">
        <v>38</v>
      </c>
      <c r="E6" s="19" t="s">
        <v>38</v>
      </c>
      <c r="F6" s="19" t="s">
        <v>38</v>
      </c>
      <c r="G6" s="19" t="s">
        <v>38</v>
      </c>
      <c r="H6" s="19" t="s">
        <v>38</v>
      </c>
      <c r="I6" s="19" t="s">
        <v>38</v>
      </c>
      <c r="K6" s="19" t="s">
        <v>39</v>
      </c>
      <c r="L6" s="19" t="s">
        <v>39</v>
      </c>
      <c r="M6" s="19" t="s">
        <v>39</v>
      </c>
      <c r="N6" s="19" t="s">
        <v>39</v>
      </c>
      <c r="O6" s="19" t="s">
        <v>39</v>
      </c>
      <c r="P6" s="19" t="s">
        <v>39</v>
      </c>
      <c r="Q6" s="19" t="s">
        <v>39</v>
      </c>
    </row>
    <row r="7" spans="1:17" ht="24.75" x14ac:dyDescent="0.55000000000000004">
      <c r="A7" s="19" t="s">
        <v>3</v>
      </c>
      <c r="C7" s="19" t="s">
        <v>7</v>
      </c>
      <c r="E7" s="19" t="s">
        <v>53</v>
      </c>
      <c r="G7" s="19" t="s">
        <v>54</v>
      </c>
      <c r="I7" s="19" t="s">
        <v>55</v>
      </c>
      <c r="K7" s="19" t="s">
        <v>7</v>
      </c>
      <c r="M7" s="19" t="s">
        <v>53</v>
      </c>
      <c r="O7" s="19" t="s">
        <v>54</v>
      </c>
      <c r="Q7" s="19" t="s">
        <v>55</v>
      </c>
    </row>
    <row r="8" spans="1:17" x14ac:dyDescent="0.55000000000000004">
      <c r="A8" s="1" t="s">
        <v>16</v>
      </c>
      <c r="C8" s="13">
        <v>496009</v>
      </c>
      <c r="D8" s="13"/>
      <c r="E8" s="5">
        <v>15645484662</v>
      </c>
      <c r="F8" s="5"/>
      <c r="G8" s="5">
        <v>15402662248</v>
      </c>
      <c r="H8" s="5"/>
      <c r="I8" s="5">
        <f>E8-G8</f>
        <v>242822414</v>
      </c>
      <c r="J8" s="5"/>
      <c r="K8" s="5">
        <v>496009</v>
      </c>
      <c r="L8" s="5"/>
      <c r="M8" s="5">
        <v>15645484662</v>
      </c>
      <c r="N8" s="5"/>
      <c r="O8" s="5">
        <v>15608873476</v>
      </c>
      <c r="P8" s="5"/>
      <c r="Q8" s="5">
        <f>M8-O8</f>
        <v>36611186</v>
      </c>
    </row>
    <row r="9" spans="1:17" x14ac:dyDescent="0.55000000000000004">
      <c r="A9" s="1" t="s">
        <v>17</v>
      </c>
      <c r="C9" s="13">
        <v>11905272</v>
      </c>
      <c r="D9" s="13"/>
      <c r="E9" s="5">
        <v>2922478612236</v>
      </c>
      <c r="F9" s="5"/>
      <c r="G9" s="5">
        <v>3070592568026</v>
      </c>
      <c r="H9" s="5"/>
      <c r="I9" s="5">
        <f t="shared" ref="I9:I10" si="0">E9-G9</f>
        <v>-148113955790</v>
      </c>
      <c r="J9" s="5"/>
      <c r="K9" s="5">
        <v>11905272</v>
      </c>
      <c r="L9" s="5"/>
      <c r="M9" s="5">
        <v>2922478612236</v>
      </c>
      <c r="N9" s="5"/>
      <c r="O9" s="5">
        <v>2879531732805</v>
      </c>
      <c r="P9" s="5"/>
      <c r="Q9" s="5">
        <f t="shared" ref="Q9:Q10" si="1">M9-O9</f>
        <v>42946879431</v>
      </c>
    </row>
    <row r="10" spans="1:17" x14ac:dyDescent="0.55000000000000004">
      <c r="A10" s="1" t="s">
        <v>15</v>
      </c>
      <c r="C10" s="13">
        <v>172015508</v>
      </c>
      <c r="D10" s="13"/>
      <c r="E10" s="5">
        <v>898957379598</v>
      </c>
      <c r="F10" s="5"/>
      <c r="G10" s="5">
        <v>945738624321</v>
      </c>
      <c r="H10" s="5"/>
      <c r="I10" s="5">
        <f t="shared" si="0"/>
        <v>-46781244723</v>
      </c>
      <c r="J10" s="5"/>
      <c r="K10" s="5">
        <v>172015508</v>
      </c>
      <c r="L10" s="5"/>
      <c r="M10" s="5">
        <v>898957379598</v>
      </c>
      <c r="N10" s="5"/>
      <c r="O10" s="5">
        <v>875134493631</v>
      </c>
      <c r="P10" s="5"/>
      <c r="Q10" s="5">
        <f t="shared" si="1"/>
        <v>23822885967</v>
      </c>
    </row>
    <row r="11" spans="1:17" ht="24.75" thickBot="1" x14ac:dyDescent="0.6">
      <c r="C11" s="13"/>
      <c r="D11" s="13"/>
      <c r="E11" s="14">
        <f>SUM(E8:E10)</f>
        <v>3837081476496</v>
      </c>
      <c r="F11" s="5"/>
      <c r="G11" s="14">
        <f>SUM(G8:G10)</f>
        <v>4031733854595</v>
      </c>
      <c r="H11" s="5"/>
      <c r="I11" s="14">
        <f>SUM(I8:I10)</f>
        <v>-194652378099</v>
      </c>
      <c r="J11" s="5"/>
      <c r="K11" s="5"/>
      <c r="L11" s="5"/>
      <c r="M11" s="14">
        <f>SUM(M8:M10)</f>
        <v>3837081476496</v>
      </c>
      <c r="N11" s="5"/>
      <c r="O11" s="14">
        <f>SUM(O8:O10)</f>
        <v>3770275099912</v>
      </c>
      <c r="P11" s="5"/>
      <c r="Q11" s="14">
        <f>SUM(Q8:Q10)</f>
        <v>66806376584</v>
      </c>
    </row>
    <row r="12" spans="1:17" ht="24.75" thickTop="1" x14ac:dyDescent="0.55000000000000004">
      <c r="C12" s="13"/>
      <c r="D12" s="1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55000000000000004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workbookViewId="0">
      <selection activeCell="I20" sqref="I20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 x14ac:dyDescent="0.55000000000000004">
      <c r="A6" s="16" t="s">
        <v>3</v>
      </c>
      <c r="C6" s="17" t="s">
        <v>38</v>
      </c>
      <c r="D6" s="17" t="s">
        <v>38</v>
      </c>
      <c r="E6" s="17" t="s">
        <v>38</v>
      </c>
      <c r="F6" s="17" t="s">
        <v>38</v>
      </c>
      <c r="G6" s="17" t="s">
        <v>38</v>
      </c>
      <c r="H6" s="17" t="s">
        <v>38</v>
      </c>
      <c r="I6" s="17" t="s">
        <v>38</v>
      </c>
      <c r="K6" s="17" t="s">
        <v>39</v>
      </c>
      <c r="L6" s="17" t="s">
        <v>39</v>
      </c>
      <c r="M6" s="17" t="s">
        <v>39</v>
      </c>
      <c r="N6" s="17" t="s">
        <v>39</v>
      </c>
      <c r="O6" s="17" t="s">
        <v>39</v>
      </c>
      <c r="P6" s="17" t="s">
        <v>39</v>
      </c>
      <c r="Q6" s="17" t="s">
        <v>39</v>
      </c>
    </row>
    <row r="7" spans="1:17" ht="24.75" x14ac:dyDescent="0.55000000000000004">
      <c r="A7" s="17" t="s">
        <v>3</v>
      </c>
      <c r="C7" s="17" t="s">
        <v>7</v>
      </c>
      <c r="E7" s="17" t="s">
        <v>53</v>
      </c>
      <c r="G7" s="17" t="s">
        <v>54</v>
      </c>
      <c r="I7" s="17" t="s">
        <v>56</v>
      </c>
      <c r="K7" s="17" t="s">
        <v>7</v>
      </c>
      <c r="M7" s="17" t="s">
        <v>53</v>
      </c>
      <c r="O7" s="17" t="s">
        <v>54</v>
      </c>
      <c r="Q7" s="17" t="s">
        <v>56</v>
      </c>
    </row>
    <row r="8" spans="1:17" x14ac:dyDescent="0.55000000000000004">
      <c r="A8" s="5" t="s">
        <v>16</v>
      </c>
      <c r="B8" s="5"/>
      <c r="C8" s="5">
        <v>4104816</v>
      </c>
      <c r="D8" s="5"/>
      <c r="E8" s="5">
        <v>126981268523</v>
      </c>
      <c r="F8" s="5"/>
      <c r="G8" s="5">
        <v>125323513635</v>
      </c>
      <c r="H8" s="5"/>
      <c r="I8" s="5">
        <f>E8-G8</f>
        <v>1657754888</v>
      </c>
      <c r="J8" s="5"/>
      <c r="K8" s="5">
        <v>31060137</v>
      </c>
      <c r="L8" s="5"/>
      <c r="M8" s="5">
        <v>932908111865</v>
      </c>
      <c r="N8" s="5"/>
      <c r="O8" s="5">
        <v>928124483509</v>
      </c>
      <c r="P8" s="5"/>
      <c r="Q8" s="5">
        <f>M8-O8</f>
        <v>4783628356</v>
      </c>
    </row>
    <row r="9" spans="1:17" x14ac:dyDescent="0.55000000000000004">
      <c r="A9" s="5" t="s">
        <v>17</v>
      </c>
      <c r="B9" s="5"/>
      <c r="C9" s="5">
        <v>2342144</v>
      </c>
      <c r="D9" s="5"/>
      <c r="E9" s="5">
        <v>588417496665</v>
      </c>
      <c r="F9" s="5"/>
      <c r="G9" s="5">
        <v>564359344193</v>
      </c>
      <c r="H9" s="5"/>
      <c r="I9" s="5">
        <f t="shared" ref="I9:I17" si="0">E9-G9</f>
        <v>24058152472</v>
      </c>
      <c r="J9" s="5"/>
      <c r="K9" s="5">
        <v>14709705</v>
      </c>
      <c r="L9" s="5"/>
      <c r="M9" s="5">
        <v>3813741534157</v>
      </c>
      <c r="N9" s="5"/>
      <c r="O9" s="5">
        <v>3331841626510</v>
      </c>
      <c r="P9" s="5"/>
      <c r="Q9" s="5">
        <f t="shared" ref="Q9:Q17" si="1">M9-O9</f>
        <v>481899907647</v>
      </c>
    </row>
    <row r="10" spans="1:17" x14ac:dyDescent="0.55000000000000004">
      <c r="A10" s="5" t="s">
        <v>15</v>
      </c>
      <c r="B10" s="5"/>
      <c r="C10" s="5">
        <v>2855076</v>
      </c>
      <c r="D10" s="5"/>
      <c r="E10" s="5">
        <v>15397017250</v>
      </c>
      <c r="F10" s="5"/>
      <c r="G10" s="5">
        <v>14497665489</v>
      </c>
      <c r="H10" s="5"/>
      <c r="I10" s="5">
        <f t="shared" si="0"/>
        <v>899351761</v>
      </c>
      <c r="J10" s="5"/>
      <c r="K10" s="5">
        <v>18691673</v>
      </c>
      <c r="L10" s="5"/>
      <c r="M10" s="5">
        <v>124476859568</v>
      </c>
      <c r="N10" s="5"/>
      <c r="O10" s="5">
        <v>104243915907</v>
      </c>
      <c r="P10" s="5"/>
      <c r="Q10" s="5">
        <f t="shared" si="1"/>
        <v>20232943661</v>
      </c>
    </row>
    <row r="11" spans="1:17" x14ac:dyDescent="0.55000000000000004">
      <c r="A11" s="5" t="s">
        <v>57</v>
      </c>
      <c r="B11" s="5"/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5">
        <v>12200</v>
      </c>
      <c r="L11" s="5"/>
      <c r="M11" s="5">
        <v>14099137479</v>
      </c>
      <c r="N11" s="5"/>
      <c r="O11" s="5">
        <v>14220619569</v>
      </c>
      <c r="P11" s="5"/>
      <c r="Q11" s="5">
        <f t="shared" si="1"/>
        <v>-121482090</v>
      </c>
    </row>
    <row r="12" spans="1:17" x14ac:dyDescent="0.55000000000000004">
      <c r="A12" s="5" t="s">
        <v>58</v>
      </c>
      <c r="B12" s="5"/>
      <c r="C12" s="5">
        <v>0</v>
      </c>
      <c r="D12" s="5"/>
      <c r="E12" s="5">
        <v>0</v>
      </c>
      <c r="F12" s="5"/>
      <c r="G12" s="5">
        <v>0</v>
      </c>
      <c r="H12" s="5"/>
      <c r="I12" s="5">
        <f t="shared" si="0"/>
        <v>0</v>
      </c>
      <c r="J12" s="5"/>
      <c r="K12" s="5">
        <v>2306</v>
      </c>
      <c r="L12" s="5"/>
      <c r="M12" s="5">
        <v>2014505888</v>
      </c>
      <c r="N12" s="5"/>
      <c r="O12" s="5">
        <v>2006881387</v>
      </c>
      <c r="P12" s="5"/>
      <c r="Q12" s="5">
        <f t="shared" si="1"/>
        <v>7624501</v>
      </c>
    </row>
    <row r="13" spans="1:17" x14ac:dyDescent="0.55000000000000004">
      <c r="A13" s="5" t="s">
        <v>59</v>
      </c>
      <c r="B13" s="5"/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5">
        <v>3515</v>
      </c>
      <c r="L13" s="5"/>
      <c r="M13" s="5">
        <v>3010171047</v>
      </c>
      <c r="N13" s="5"/>
      <c r="O13" s="5">
        <v>3009408304</v>
      </c>
      <c r="P13" s="5"/>
      <c r="Q13" s="5">
        <f t="shared" si="1"/>
        <v>762743</v>
      </c>
    </row>
    <row r="14" spans="1:17" x14ac:dyDescent="0.55000000000000004">
      <c r="A14" s="5" t="s">
        <v>60</v>
      </c>
      <c r="B14" s="5"/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36974</v>
      </c>
      <c r="L14" s="5"/>
      <c r="M14" s="5">
        <v>30348388085</v>
      </c>
      <c r="N14" s="5"/>
      <c r="O14" s="5">
        <v>30325118870</v>
      </c>
      <c r="P14" s="5"/>
      <c r="Q14" s="5">
        <f t="shared" si="1"/>
        <v>23269215</v>
      </c>
    </row>
    <row r="15" spans="1:17" x14ac:dyDescent="0.55000000000000004">
      <c r="A15" s="5" t="s">
        <v>61</v>
      </c>
      <c r="B15" s="5"/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5">
        <v>10000</v>
      </c>
      <c r="L15" s="5"/>
      <c r="M15" s="5">
        <v>9172345225</v>
      </c>
      <c r="N15" s="5"/>
      <c r="O15" s="5">
        <v>9166641000</v>
      </c>
      <c r="P15" s="5"/>
      <c r="Q15" s="5">
        <f t="shared" si="1"/>
        <v>5704225</v>
      </c>
    </row>
    <row r="16" spans="1:17" x14ac:dyDescent="0.55000000000000004">
      <c r="A16" s="5" t="s">
        <v>62</v>
      </c>
      <c r="B16" s="5"/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5">
        <v>45214</v>
      </c>
      <c r="L16" s="5"/>
      <c r="M16" s="5">
        <v>34356658025</v>
      </c>
      <c r="N16" s="5"/>
      <c r="O16" s="5">
        <v>34345544434</v>
      </c>
      <c r="P16" s="5"/>
      <c r="Q16" s="5">
        <f t="shared" si="1"/>
        <v>11113591</v>
      </c>
    </row>
    <row r="17" spans="1:17" x14ac:dyDescent="0.55000000000000004">
      <c r="A17" s="5" t="s">
        <v>63</v>
      </c>
      <c r="B17" s="5"/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5">
        <v>55002</v>
      </c>
      <c r="L17" s="5"/>
      <c r="M17" s="5">
        <v>51581458297</v>
      </c>
      <c r="N17" s="5"/>
      <c r="O17" s="5">
        <v>49491963241</v>
      </c>
      <c r="P17" s="5"/>
      <c r="Q17" s="5">
        <f t="shared" si="1"/>
        <v>2089495056</v>
      </c>
    </row>
    <row r="18" spans="1:17" ht="24.75" thickBot="1" x14ac:dyDescent="0.6">
      <c r="A18" s="5"/>
      <c r="B18" s="5"/>
      <c r="C18" s="5"/>
      <c r="D18" s="5"/>
      <c r="E18" s="14">
        <f>SUM(E8:E17)</f>
        <v>730795782438</v>
      </c>
      <c r="F18" s="5"/>
      <c r="G18" s="14">
        <f>SUM(G8:G17)</f>
        <v>704180523317</v>
      </c>
      <c r="H18" s="5"/>
      <c r="I18" s="14">
        <f>SUM(I8:I17)</f>
        <v>26615259121</v>
      </c>
      <c r="J18" s="5"/>
      <c r="K18" s="5"/>
      <c r="L18" s="5"/>
      <c r="M18" s="14">
        <f>SUM(M8:M17)</f>
        <v>5015709169636</v>
      </c>
      <c r="N18" s="5"/>
      <c r="O18" s="14">
        <f>SUM(O8:O17)</f>
        <v>4506776202731</v>
      </c>
      <c r="P18" s="5"/>
      <c r="Q18" s="14">
        <f>SUM(Q8:Q17)</f>
        <v>508932966905</v>
      </c>
    </row>
    <row r="19" spans="1:17" ht="24.75" thickTop="1" x14ac:dyDescent="0.55000000000000004"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55000000000000004">
      <c r="G20" s="2"/>
      <c r="I20" s="2"/>
      <c r="O20" s="2"/>
      <c r="Q20" s="2"/>
    </row>
    <row r="22" spans="1:17" x14ac:dyDescent="0.55000000000000004"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55000000000000004">
      <c r="O23" s="2"/>
      <c r="Q2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M18" sqref="M18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 x14ac:dyDescent="0.55000000000000004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 x14ac:dyDescent="0.5500000000000000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 x14ac:dyDescent="0.55000000000000004">
      <c r="A6" s="16" t="s">
        <v>3</v>
      </c>
      <c r="C6" s="17" t="s">
        <v>38</v>
      </c>
      <c r="D6" s="17" t="s">
        <v>38</v>
      </c>
      <c r="E6" s="17" t="s">
        <v>38</v>
      </c>
      <c r="F6" s="17" t="s">
        <v>38</v>
      </c>
      <c r="G6" s="17" t="s">
        <v>38</v>
      </c>
      <c r="H6" s="17" t="s">
        <v>38</v>
      </c>
      <c r="I6" s="17" t="s">
        <v>38</v>
      </c>
      <c r="J6" s="17" t="s">
        <v>38</v>
      </c>
      <c r="K6" s="17" t="s">
        <v>38</v>
      </c>
      <c r="M6" s="17" t="s">
        <v>39</v>
      </c>
      <c r="N6" s="17" t="s">
        <v>39</v>
      </c>
      <c r="O6" s="17" t="s">
        <v>39</v>
      </c>
      <c r="P6" s="17" t="s">
        <v>39</v>
      </c>
      <c r="Q6" s="17" t="s">
        <v>39</v>
      </c>
      <c r="R6" s="17" t="s">
        <v>39</v>
      </c>
      <c r="S6" s="17" t="s">
        <v>39</v>
      </c>
      <c r="T6" s="17" t="s">
        <v>39</v>
      </c>
      <c r="U6" s="17" t="s">
        <v>39</v>
      </c>
    </row>
    <row r="7" spans="1:21" ht="24.75" x14ac:dyDescent="0.55000000000000004">
      <c r="A7" s="17" t="s">
        <v>3</v>
      </c>
      <c r="C7" s="17" t="s">
        <v>64</v>
      </c>
      <c r="E7" s="17" t="s">
        <v>65</v>
      </c>
      <c r="G7" s="17" t="s">
        <v>66</v>
      </c>
      <c r="I7" s="17" t="s">
        <v>26</v>
      </c>
      <c r="K7" s="17" t="s">
        <v>67</v>
      </c>
      <c r="M7" s="17" t="s">
        <v>64</v>
      </c>
      <c r="O7" s="17" t="s">
        <v>65</v>
      </c>
      <c r="Q7" s="17" t="s">
        <v>66</v>
      </c>
      <c r="S7" s="17" t="s">
        <v>26</v>
      </c>
      <c r="U7" s="17" t="s">
        <v>67</v>
      </c>
    </row>
    <row r="8" spans="1:21" x14ac:dyDescent="0.55000000000000004">
      <c r="A8" s="1" t="s">
        <v>16</v>
      </c>
      <c r="C8" s="5">
        <v>0</v>
      </c>
      <c r="D8" s="5"/>
      <c r="E8" s="5">
        <v>242822412</v>
      </c>
      <c r="F8" s="5"/>
      <c r="G8" s="5">
        <v>1657754888</v>
      </c>
      <c r="H8" s="5"/>
      <c r="I8" s="5">
        <f>C8+E8+G8</f>
        <v>1900577300</v>
      </c>
      <c r="J8" s="5"/>
      <c r="K8" s="7">
        <f>I8/$I$12</f>
        <v>-1.1310461114539996E-2</v>
      </c>
      <c r="L8" s="5"/>
      <c r="M8" s="5">
        <v>0</v>
      </c>
      <c r="N8" s="5"/>
      <c r="O8" s="5">
        <v>36611184</v>
      </c>
      <c r="P8" s="5"/>
      <c r="Q8" s="5">
        <v>4783628356</v>
      </c>
      <c r="R8" s="5"/>
      <c r="S8" s="5">
        <f>M8+O8+Q8</f>
        <v>4820239540</v>
      </c>
      <c r="T8" s="5"/>
      <c r="U8" s="7">
        <f>S8/$S$12</f>
        <v>8.115487351096521E-3</v>
      </c>
    </row>
    <row r="9" spans="1:21" x14ac:dyDescent="0.55000000000000004">
      <c r="A9" s="1" t="s">
        <v>17</v>
      </c>
      <c r="C9" s="5">
        <v>0</v>
      </c>
      <c r="D9" s="5"/>
      <c r="E9" s="5">
        <v>-148113955789</v>
      </c>
      <c r="F9" s="5"/>
      <c r="G9" s="5">
        <v>24058152472</v>
      </c>
      <c r="H9" s="5"/>
      <c r="I9" s="5">
        <f t="shared" ref="I9:I11" si="0">C9+E9+G9</f>
        <v>-124055803317</v>
      </c>
      <c r="J9" s="5"/>
      <c r="K9" s="7">
        <f t="shared" ref="K9:K11" si="1">I9/$I$12</f>
        <v>0.73826428393622845</v>
      </c>
      <c r="L9" s="5"/>
      <c r="M9" s="5">
        <v>0</v>
      </c>
      <c r="N9" s="5"/>
      <c r="O9" s="5">
        <v>42946879431</v>
      </c>
      <c r="P9" s="5"/>
      <c r="Q9" s="5">
        <v>481899907647</v>
      </c>
      <c r="R9" s="5"/>
      <c r="S9" s="5">
        <f t="shared" ref="S9:S11" si="2">M9+O9+Q9</f>
        <v>524846787078</v>
      </c>
      <c r="T9" s="5"/>
      <c r="U9" s="7">
        <f t="shared" ref="U9:U11" si="3">S9/$S$12</f>
        <v>0.88364643010981114</v>
      </c>
    </row>
    <row r="10" spans="1:21" x14ac:dyDescent="0.55000000000000004">
      <c r="A10" s="1" t="s">
        <v>15</v>
      </c>
      <c r="C10" s="5">
        <v>0</v>
      </c>
      <c r="D10" s="5"/>
      <c r="E10" s="5">
        <v>-46781244722</v>
      </c>
      <c r="F10" s="5"/>
      <c r="G10" s="5">
        <v>899351761</v>
      </c>
      <c r="H10" s="5"/>
      <c r="I10" s="5">
        <f t="shared" si="0"/>
        <v>-45881892961</v>
      </c>
      <c r="J10" s="5"/>
      <c r="K10" s="7">
        <f t="shared" si="1"/>
        <v>0.27304617717831153</v>
      </c>
      <c r="L10" s="5"/>
      <c r="M10" s="5">
        <v>20354272800</v>
      </c>
      <c r="N10" s="5"/>
      <c r="O10" s="5">
        <v>23822885969</v>
      </c>
      <c r="P10" s="5"/>
      <c r="Q10" s="5">
        <v>20232943661</v>
      </c>
      <c r="R10" s="5"/>
      <c r="S10" s="5">
        <f t="shared" si="2"/>
        <v>64410102430</v>
      </c>
      <c r="T10" s="5"/>
      <c r="U10" s="7">
        <f t="shared" si="3"/>
        <v>0.10844261311409771</v>
      </c>
    </row>
    <row r="11" spans="1:21" x14ac:dyDescent="0.55000000000000004">
      <c r="A11" s="1" t="s">
        <v>57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7">
        <f t="shared" si="1"/>
        <v>0</v>
      </c>
      <c r="L11" s="5"/>
      <c r="M11" s="5">
        <v>0</v>
      </c>
      <c r="N11" s="5"/>
      <c r="O11" s="5">
        <v>0</v>
      </c>
      <c r="P11" s="5"/>
      <c r="Q11" s="5">
        <v>-121482090</v>
      </c>
      <c r="R11" s="5"/>
      <c r="S11" s="5">
        <f t="shared" si="2"/>
        <v>-121482090</v>
      </c>
      <c r="T11" s="5"/>
      <c r="U11" s="7">
        <f t="shared" si="3"/>
        <v>-2.0453057500535943E-4</v>
      </c>
    </row>
    <row r="12" spans="1:21" ht="24.75" thickBot="1" x14ac:dyDescent="0.6">
      <c r="C12" s="6">
        <f>SUM(C8:C11)</f>
        <v>0</v>
      </c>
      <c r="E12" s="6">
        <f>SUM(E8:E11)</f>
        <v>-194652378099</v>
      </c>
      <c r="G12" s="6">
        <f>SUM(G8:G11)</f>
        <v>26615259121</v>
      </c>
      <c r="I12" s="6">
        <f>SUM(I8:I11)</f>
        <v>-168037118978</v>
      </c>
      <c r="K12" s="11">
        <f>SUM(K8:K11)</f>
        <v>1</v>
      </c>
      <c r="M12" s="6">
        <f>SUM(M8:M11)</f>
        <v>20354272800</v>
      </c>
      <c r="O12" s="6">
        <f>SUM(O8:O11)</f>
        <v>66806376584</v>
      </c>
      <c r="Q12" s="6">
        <f>SUM(Q8:Q11)</f>
        <v>506794997574</v>
      </c>
      <c r="S12" s="6">
        <f>SUM(S8:S11)</f>
        <v>593955646958</v>
      </c>
      <c r="U12" s="11">
        <f>SUM(U8:U11)</f>
        <v>1</v>
      </c>
    </row>
    <row r="13" spans="1:21" ht="24.75" thickTop="1" x14ac:dyDescent="0.55000000000000004">
      <c r="E13" s="13"/>
      <c r="G13" s="13"/>
      <c r="M13" s="13"/>
      <c r="O13" s="13"/>
      <c r="Q13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تاییدیه!Print_Area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2021-11-28T10:27:51Z</dcterms:created>
  <dcterms:modified xsi:type="dcterms:W3CDTF">2021-11-30T12:03:56Z</dcterms:modified>
</cp:coreProperties>
</file>