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.ghayouri\Desktop\پرتفوی نهایی\"/>
    </mc:Choice>
  </mc:AlternateContent>
  <xr:revisionPtr revIDLastSave="0" documentId="13_ncr:1_{D6D8C530-530C-4CCF-9E6F-0A1FB9CCEBC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تاییدیه" sheetId="16" r:id="rId1"/>
    <sheet name="سهام" sheetId="1" r:id="rId2"/>
    <sheet name="سپرده" sheetId="6" r:id="rId3"/>
    <sheet name="جمع درآمدها" sheetId="15" r:id="rId4"/>
    <sheet name="سود اوراق بهادار و سپرده بانکی" sheetId="7" r:id="rId5"/>
    <sheet name="درآمد سود سهام" sheetId="8" r:id="rId6"/>
    <sheet name="درآمد ناشی از تغییر قیمت اوراق" sheetId="9" r:id="rId7"/>
    <sheet name="درآمد ناشی از فروش" sheetId="10" r:id="rId8"/>
    <sheet name="سرمایه‌گذاری در سهام" sheetId="11" r:id="rId9"/>
    <sheet name="سرمایه‌گذاری در اوراق بهادار" sheetId="12" r:id="rId10"/>
    <sheet name="درآمد سپرده بانکی" sheetId="13" r:id="rId11"/>
    <sheet name="سایر درآمدها" sheetId="14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11" i="11" l="1"/>
  <c r="I11" i="11"/>
  <c r="C9" i="15"/>
  <c r="G8" i="13"/>
  <c r="G9" i="13" s="1"/>
  <c r="E9" i="13"/>
  <c r="C8" i="15" s="1"/>
  <c r="I9" i="13"/>
  <c r="K8" i="13" s="1"/>
  <c r="K9" i="13" s="1"/>
  <c r="Q14" i="12"/>
  <c r="O14" i="12"/>
  <c r="M14" i="12"/>
  <c r="K14" i="12"/>
  <c r="I14" i="12"/>
  <c r="G14" i="12"/>
  <c r="E14" i="12"/>
  <c r="C14" i="12"/>
  <c r="E12" i="11"/>
  <c r="G12" i="11"/>
  <c r="M12" i="11"/>
  <c r="O12" i="11"/>
  <c r="Q12" i="11"/>
  <c r="S12" i="11"/>
  <c r="U11" i="11" s="1"/>
  <c r="S10" i="11"/>
  <c r="U10" i="11" s="1"/>
  <c r="S9" i="11"/>
  <c r="S8" i="11"/>
  <c r="I9" i="11"/>
  <c r="I10" i="11"/>
  <c r="I12" i="11" s="1"/>
  <c r="I8" i="11"/>
  <c r="C12" i="11"/>
  <c r="R19" i="10"/>
  <c r="Q9" i="10"/>
  <c r="Q18" i="10" s="1"/>
  <c r="Q10" i="10"/>
  <c r="Q11" i="10"/>
  <c r="Q12" i="10"/>
  <c r="Q13" i="10"/>
  <c r="Q14" i="10"/>
  <c r="Q15" i="10"/>
  <c r="Q16" i="10"/>
  <c r="Q17" i="10"/>
  <c r="Q8" i="10"/>
  <c r="I9" i="10"/>
  <c r="I10" i="10"/>
  <c r="I11" i="10"/>
  <c r="I18" i="10" s="1"/>
  <c r="I12" i="10"/>
  <c r="I13" i="10"/>
  <c r="I14" i="10"/>
  <c r="I15" i="10"/>
  <c r="I16" i="10"/>
  <c r="I17" i="10"/>
  <c r="I8" i="10"/>
  <c r="E18" i="10"/>
  <c r="G18" i="10"/>
  <c r="M18" i="10"/>
  <c r="O18" i="10"/>
  <c r="M11" i="9"/>
  <c r="Q10" i="9"/>
  <c r="E11" i="9"/>
  <c r="G11" i="9"/>
  <c r="O11" i="9"/>
  <c r="Q9" i="9"/>
  <c r="Q8" i="9"/>
  <c r="I9" i="9"/>
  <c r="I10" i="9"/>
  <c r="I8" i="9"/>
  <c r="I11" i="9" s="1"/>
  <c r="S9" i="8"/>
  <c r="I9" i="8"/>
  <c r="K9" i="8"/>
  <c r="M9" i="8"/>
  <c r="O9" i="8"/>
  <c r="Q9" i="8"/>
  <c r="S9" i="7"/>
  <c r="Q9" i="7"/>
  <c r="O9" i="7"/>
  <c r="M9" i="7"/>
  <c r="K9" i="7"/>
  <c r="I9" i="7"/>
  <c r="S10" i="6"/>
  <c r="Q10" i="6"/>
  <c r="O10" i="6"/>
  <c r="M10" i="6"/>
  <c r="K10" i="6"/>
  <c r="Y12" i="1"/>
  <c r="W12" i="1"/>
  <c r="U12" i="1"/>
  <c r="O12" i="1"/>
  <c r="K12" i="1"/>
  <c r="G12" i="1"/>
  <c r="E12" i="1"/>
  <c r="K8" i="11" l="1"/>
  <c r="K9" i="11"/>
  <c r="K11" i="11"/>
  <c r="C7" i="15"/>
  <c r="C10" i="15" s="1"/>
  <c r="G8" i="15" s="1"/>
  <c r="Q11" i="9"/>
  <c r="E7" i="15"/>
  <c r="K10" i="11"/>
  <c r="K12" i="11" s="1"/>
  <c r="U9" i="11"/>
  <c r="U8" i="11"/>
  <c r="E9" i="15" l="1"/>
  <c r="E8" i="15"/>
  <c r="G7" i="15"/>
  <c r="U12" i="11"/>
  <c r="G9" i="15"/>
  <c r="E10" i="15"/>
  <c r="G10" i="15"/>
</calcChain>
</file>

<file path=xl/sharedStrings.xml><?xml version="1.0" encoding="utf-8"?>
<sst xmlns="http://schemas.openxmlformats.org/spreadsheetml/2006/main" count="334" uniqueCount="82">
  <si>
    <t>صندوق سرمایه‌گذاری اختصاصی بازارگردانی مفید</t>
  </si>
  <si>
    <t>صورت وضعیت پورتفوی</t>
  </si>
  <si>
    <t>برای ماه منتهی به 1400/09/30</t>
  </si>
  <si>
    <t>نام شرکت</t>
  </si>
  <si>
    <t>1400/08/30</t>
  </si>
  <si>
    <t>تغییرات طی دوره</t>
  </si>
  <si>
    <t>1400/09/30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</si>
  <si>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</si>
  <si>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</si>
  <si>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</si>
  <si>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</si>
  <si>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</si>
  <si>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</si>
  <si>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</si>
  <si>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</si>
  <si>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بانک خاورمیانه</t>
  </si>
  <si>
    <t>صندوق س. پشتوانه طلای مفید</t>
  </si>
  <si>
    <t>صندوق س.توسعه اندوخته آینده-س</t>
  </si>
  <si>
    <t>تاریخ سر رسید</t>
  </si>
  <si>
    <t>نرخ سود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</si>
  <si>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</si>
  <si>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</si>
  <si>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</si>
  <si>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</si>
  <si>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</si>
  <si>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</si>
  <si>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</si>
  <si>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</si>
  <si>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</si>
  <si>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ملت هفت تیر</t>
  </si>
  <si>
    <t>8537212257</t>
  </si>
  <si>
    <t>سپرده کوتاه مدت</t>
  </si>
  <si>
    <t>1397/08/14</t>
  </si>
  <si>
    <t>بانک خاورمیانه ظفر</t>
  </si>
  <si>
    <t>1009-10-810-707073921</t>
  </si>
  <si>
    <t>1399/07/27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</si>
  <si>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</si>
  <si>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</si>
  <si>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</si>
  <si>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</si>
  <si>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</si>
  <si>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</si>
  <si>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</si>
  <si>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</si>
  <si>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</si>
  <si>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</si>
  <si>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</si>
  <si>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</si>
  <si>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</si>
  <si>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</si>
  <si>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</si>
  <si>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</si>
  <si>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1400/04/24</t>
  </si>
  <si>
    <t>بهای فروش</t>
  </si>
  <si>
    <t>ارزش دفتری</t>
  </si>
  <si>
    <t>سود و زیان ناشی از تغییر قیمت</t>
  </si>
  <si>
    <t>سود و زیان ناشی از فروش</t>
  </si>
  <si>
    <t>سکه تمام بهارتحویلی 1روزه رفاه</t>
  </si>
  <si>
    <t>اسنادخزانه-م14بودجه98-010318</t>
  </si>
  <si>
    <t>اسنادخزانه-م13بودجه98-010219</t>
  </si>
  <si>
    <t>اسنادخزانه-م18بودجه98-010614</t>
  </si>
  <si>
    <t>اسنادخزانه-م3بودجه99-011110</t>
  </si>
  <si>
    <t>اسنادخزانه-م12بودجه98-001111</t>
  </si>
  <si>
    <t>اسنادخزانه-م11بودجه98-001013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</si>
  <si>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</si>
  <si>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</si>
  <si>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</si>
  <si>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</si>
  <si>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</si>
  <si>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</si>
  <si>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</si>
  <si>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</si>
  <si>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</si>
  <si>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</si>
  <si>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</si>
  <si>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سرمایه‌گذاری در سهام</t>
  </si>
  <si>
    <t>درآمد سپرده بانکی</t>
  </si>
  <si>
    <t>1400/09/01</t>
  </si>
  <si>
    <t>-</t>
  </si>
  <si>
    <t xml:space="preserve">از ابتدای سال مالی </t>
  </si>
  <si>
    <t>تا پایان ماه</t>
  </si>
  <si>
    <t>سایر درآمدهای تنزیل سود سهام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</si>
</sst>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name val="Calibri"/>
    </font>
    <font>
      <sz val="11"/>
      <name val="Calibri"/>
    </font>
    <font>
      <sz val="16"/>
      <name val="B Mitra"/>
      <charset val="178"/>
    </font>
    <font>
      <b/>
      <sz val="16"/>
      <color rgb="FF000000"/>
      <name val="B Mitra"/>
      <charset val="178"/>
    </font>
    <font>
      <b/>
      <sz val="16"/>
      <name val="B Mitra"/>
      <charset val="17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">
    <xf numFmtId="0" fontId="0" fillId="0" borderId="0" xfId="0"/>
    <xf numFmtId="0" fontId="2" fillId="0" borderId="0" xfId="0" applyFont="1"/>
    <xf numFmtId="0" fontId="4" fillId="0" borderId="0" xfId="0" applyFont="1"/>
    <xf numFmtId="3" fontId="2" fillId="0" borderId="0" xfId="0" applyNumberFormat="1" applyFont="1"/>
    <xf numFmtId="0" fontId="2" fillId="0" borderId="0" xfId="0" applyFont="1" applyAlignment="1">
      <alignment horizontal="center"/>
    </xf>
    <xf numFmtId="3" fontId="2" fillId="0" borderId="0" xfId="0" applyNumberFormat="1" applyFont="1" applyAlignment="1">
      <alignment horizontal="center"/>
    </xf>
    <xf numFmtId="3" fontId="2" fillId="0" borderId="2" xfId="0" applyNumberFormat="1" applyFont="1" applyBorder="1" applyAlignment="1">
      <alignment horizontal="center"/>
    </xf>
    <xf numFmtId="37" fontId="2" fillId="0" borderId="0" xfId="0" applyNumberFormat="1" applyFont="1" applyAlignment="1">
      <alignment horizontal="center"/>
    </xf>
    <xf numFmtId="10" fontId="2" fillId="0" borderId="0" xfId="1" applyNumberFormat="1" applyFont="1" applyAlignment="1">
      <alignment horizontal="center"/>
    </xf>
    <xf numFmtId="10" fontId="2" fillId="0" borderId="2" xfId="1" applyNumberFormat="1" applyFont="1" applyBorder="1" applyAlignment="1">
      <alignment horizontal="center"/>
    </xf>
    <xf numFmtId="37" fontId="2" fillId="0" borderId="0" xfId="0" applyNumberFormat="1" applyFont="1"/>
    <xf numFmtId="37" fontId="2" fillId="0" borderId="2" xfId="0" applyNumberFormat="1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200025</xdr:colOff>
          <xdr:row>1</xdr:row>
          <xdr:rowOff>0</xdr:rowOff>
        </xdr:from>
        <xdr:to>
          <xdr:col>10</xdr:col>
          <xdr:colOff>428625</xdr:colOff>
          <xdr:row>33</xdr:row>
          <xdr:rowOff>57150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C58B1C92-972F-4352-807F-A3E609C7C24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C65785-C7FF-4F34-9850-2E5DBCAA2FC9}">
  <dimension ref="A1"/>
  <sheetViews>
    <sheetView rightToLeft="1" tabSelected="1" workbookViewId="0">
      <selection activeCell="E28" sqref="E28"/>
    </sheetView>
  </sheetViews>
  <sheetFormatPr defaultRowHeight="15"/>
  <sheetData/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1025" r:id="rId4">
          <objectPr defaultSize="0" r:id="rId5">
            <anchor moveWithCells="1">
              <from>
                <xdr:col>0</xdr:col>
                <xdr:colOff>209550</xdr:colOff>
                <xdr:row>1</xdr:row>
                <xdr:rowOff>0</xdr:rowOff>
              </from>
              <to>
                <xdr:col>10</xdr:col>
                <xdr:colOff>438150</xdr:colOff>
                <xdr:row>33</xdr:row>
                <xdr:rowOff>57150</xdr:rowOff>
              </to>
            </anchor>
          </objectPr>
        </oleObject>
      </mc:Choice>
      <mc:Fallback>
        <oleObject progId="Document" shapeId="1025" r:id="rId4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S15"/>
  <sheetViews>
    <sheetView rightToLeft="1" workbookViewId="0">
      <selection activeCell="Q12" sqref="Q12"/>
    </sheetView>
  </sheetViews>
  <sheetFormatPr defaultRowHeight="24"/>
  <cols>
    <col min="1" max="1" width="39.5703125" style="1" bestFit="1" customWidth="1"/>
    <col min="2" max="2" width="1" style="1" customWidth="1"/>
    <col min="3" max="3" width="18.140625" style="1" bestFit="1" customWidth="1"/>
    <col min="4" max="4" width="1" style="1" customWidth="1"/>
    <col min="5" max="5" width="19.42578125" style="1" bestFit="1" customWidth="1"/>
    <col min="6" max="6" width="1" style="1" customWidth="1"/>
    <col min="7" max="7" width="14.140625" style="1" bestFit="1" customWidth="1"/>
    <col min="8" max="8" width="1" style="1" customWidth="1"/>
    <col min="9" max="9" width="5.85546875" style="1" bestFit="1" customWidth="1"/>
    <col min="10" max="10" width="1" style="1" customWidth="1"/>
    <col min="11" max="11" width="18.140625" style="1" bestFit="1" customWidth="1"/>
    <col min="12" max="12" width="1" style="1" customWidth="1"/>
    <col min="13" max="13" width="19.42578125" style="1" bestFit="1" customWidth="1"/>
    <col min="14" max="14" width="1" style="1" customWidth="1"/>
    <col min="15" max="15" width="14.28515625" style="1" bestFit="1" customWidth="1"/>
    <col min="16" max="16" width="1" style="1" customWidth="1"/>
    <col min="17" max="17" width="14.285156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9" ht="24.75">
      <c r="A2" s="12" t="s">
        <v>0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</row>
    <row r="3" spans="1:19" ht="24.75">
      <c r="A3" s="12" t="s">
        <v>36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</row>
    <row r="4" spans="1:19" ht="24.75">
      <c r="A4" s="12" t="s">
        <v>2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</row>
    <row r="6" spans="1:19" ht="24.75">
      <c r="A6" s="13" t="s">
        <v>40</v>
      </c>
      <c r="C6" s="14" t="s">
        <v>38</v>
      </c>
      <c r="D6" s="14" t="s">
        <v>38</v>
      </c>
      <c r="E6" s="14" t="s">
        <v>38</v>
      </c>
      <c r="F6" s="14" t="s">
        <v>38</v>
      </c>
      <c r="G6" s="14" t="s">
        <v>38</v>
      </c>
      <c r="H6" s="14" t="s">
        <v>38</v>
      </c>
      <c r="I6" s="14" t="s">
        <v>38</v>
      </c>
      <c r="K6" s="14" t="s">
        <v>39</v>
      </c>
      <c r="L6" s="14" t="s">
        <v>39</v>
      </c>
      <c r="M6" s="14" t="s">
        <v>39</v>
      </c>
      <c r="N6" s="14" t="s">
        <v>39</v>
      </c>
      <c r="O6" s="14" t="s">
        <v>39</v>
      </c>
      <c r="P6" s="14" t="s">
        <v>39</v>
      </c>
      <c r="Q6" s="14" t="s">
        <v>39</v>
      </c>
    </row>
    <row r="7" spans="1:19" ht="24.75">
      <c r="A7" s="14" t="s">
        <v>40</v>
      </c>
      <c r="C7" s="14" t="s">
        <v>68</v>
      </c>
      <c r="E7" s="14" t="s">
        <v>65</v>
      </c>
      <c r="G7" s="14" t="s">
        <v>66</v>
      </c>
      <c r="I7" s="14" t="s">
        <v>69</v>
      </c>
      <c r="K7" s="14" t="s">
        <v>68</v>
      </c>
      <c r="M7" s="14" t="s">
        <v>65</v>
      </c>
      <c r="O7" s="14" t="s">
        <v>66</v>
      </c>
      <c r="Q7" s="14" t="s">
        <v>69</v>
      </c>
    </row>
    <row r="8" spans="1:19">
      <c r="A8" s="1" t="s">
        <v>58</v>
      </c>
      <c r="C8" s="5">
        <v>0</v>
      </c>
      <c r="D8" s="4"/>
      <c r="E8" s="5">
        <v>0</v>
      </c>
      <c r="F8" s="4"/>
      <c r="G8" s="5">
        <v>0</v>
      </c>
      <c r="H8" s="4"/>
      <c r="I8" s="5">
        <v>0</v>
      </c>
      <c r="J8" s="4"/>
      <c r="K8" s="5">
        <v>0</v>
      </c>
      <c r="L8" s="4"/>
      <c r="M8" s="5">
        <v>0</v>
      </c>
      <c r="N8" s="4"/>
      <c r="O8" s="5">
        <v>762743</v>
      </c>
      <c r="P8" s="4"/>
      <c r="Q8" s="5">
        <v>762743</v>
      </c>
      <c r="R8" s="4"/>
      <c r="S8" s="4"/>
    </row>
    <row r="9" spans="1:19">
      <c r="A9" s="1" t="s">
        <v>59</v>
      </c>
      <c r="C9" s="5">
        <v>0</v>
      </c>
      <c r="D9" s="4"/>
      <c r="E9" s="5">
        <v>0</v>
      </c>
      <c r="F9" s="4"/>
      <c r="G9" s="5">
        <v>0</v>
      </c>
      <c r="H9" s="4"/>
      <c r="I9" s="5">
        <v>0</v>
      </c>
      <c r="J9" s="4"/>
      <c r="K9" s="5">
        <v>0</v>
      </c>
      <c r="L9" s="4"/>
      <c r="M9" s="5">
        <v>0</v>
      </c>
      <c r="N9" s="4"/>
      <c r="O9" s="5">
        <v>7624501</v>
      </c>
      <c r="P9" s="4"/>
      <c r="Q9" s="5">
        <v>7624501</v>
      </c>
      <c r="R9" s="4"/>
      <c r="S9" s="4"/>
    </row>
    <row r="10" spans="1:19">
      <c r="A10" s="1" t="s">
        <v>60</v>
      </c>
      <c r="C10" s="5">
        <v>0</v>
      </c>
      <c r="D10" s="4"/>
      <c r="E10" s="5">
        <v>0</v>
      </c>
      <c r="F10" s="4"/>
      <c r="G10" s="5">
        <v>0</v>
      </c>
      <c r="H10" s="4"/>
      <c r="I10" s="5">
        <v>0</v>
      </c>
      <c r="J10" s="4"/>
      <c r="K10" s="5">
        <v>0</v>
      </c>
      <c r="L10" s="4"/>
      <c r="M10" s="5">
        <v>0</v>
      </c>
      <c r="N10" s="4"/>
      <c r="O10" s="5">
        <v>23269215</v>
      </c>
      <c r="P10" s="4"/>
      <c r="Q10" s="5">
        <v>23269215</v>
      </c>
      <c r="R10" s="4"/>
      <c r="S10" s="4"/>
    </row>
    <row r="11" spans="1:19">
      <c r="A11" s="1" t="s">
        <v>61</v>
      </c>
      <c r="C11" s="5">
        <v>0</v>
      </c>
      <c r="D11" s="4"/>
      <c r="E11" s="5">
        <v>0</v>
      </c>
      <c r="F11" s="4"/>
      <c r="G11" s="5">
        <v>0</v>
      </c>
      <c r="H11" s="4"/>
      <c r="I11" s="5">
        <v>0</v>
      </c>
      <c r="J11" s="4"/>
      <c r="K11" s="5">
        <v>0</v>
      </c>
      <c r="L11" s="4"/>
      <c r="M11" s="5">
        <v>0</v>
      </c>
      <c r="N11" s="4"/>
      <c r="O11" s="5">
        <v>11113591</v>
      </c>
      <c r="P11" s="4"/>
      <c r="Q11" s="5">
        <v>11113591</v>
      </c>
      <c r="R11" s="4"/>
      <c r="S11" s="4"/>
    </row>
    <row r="12" spans="1:19">
      <c r="A12" s="1" t="s">
        <v>62</v>
      </c>
      <c r="C12" s="5">
        <v>0</v>
      </c>
      <c r="D12" s="4"/>
      <c r="E12" s="5">
        <v>0</v>
      </c>
      <c r="F12" s="4"/>
      <c r="G12" s="5">
        <v>0</v>
      </c>
      <c r="H12" s="4"/>
      <c r="I12" s="5">
        <v>0</v>
      </c>
      <c r="J12" s="4"/>
      <c r="K12" s="5">
        <v>0</v>
      </c>
      <c r="L12" s="4"/>
      <c r="M12" s="5">
        <v>0</v>
      </c>
      <c r="N12" s="4"/>
      <c r="O12" s="5">
        <v>5704225</v>
      </c>
      <c r="P12" s="4"/>
      <c r="Q12" s="5">
        <v>5704225</v>
      </c>
      <c r="R12" s="4"/>
      <c r="S12" s="4"/>
    </row>
    <row r="13" spans="1:19">
      <c r="A13" s="1" t="s">
        <v>63</v>
      </c>
      <c r="C13" s="5">
        <v>0</v>
      </c>
      <c r="D13" s="4"/>
      <c r="E13" s="5">
        <v>0</v>
      </c>
      <c r="F13" s="4"/>
      <c r="G13" s="5">
        <v>0</v>
      </c>
      <c r="H13" s="4"/>
      <c r="I13" s="5">
        <v>0</v>
      </c>
      <c r="J13" s="4"/>
      <c r="K13" s="5">
        <v>0</v>
      </c>
      <c r="L13" s="4"/>
      <c r="M13" s="5">
        <v>0</v>
      </c>
      <c r="N13" s="4"/>
      <c r="O13" s="5">
        <v>2089495056</v>
      </c>
      <c r="P13" s="4"/>
      <c r="Q13" s="5">
        <v>2089495056</v>
      </c>
      <c r="R13" s="4"/>
      <c r="S13" s="4"/>
    </row>
    <row r="14" spans="1:19" ht="24.75" thickBot="1">
      <c r="C14" s="6">
        <f>SUM(C8:C13)</f>
        <v>0</v>
      </c>
      <c r="D14" s="4"/>
      <c r="E14" s="6">
        <f>SUM(E8:E13)</f>
        <v>0</v>
      </c>
      <c r="F14" s="4"/>
      <c r="G14" s="6">
        <f>SUM(G8:G13)</f>
        <v>0</v>
      </c>
      <c r="H14" s="4"/>
      <c r="I14" s="6">
        <f>SUM(I8:I13)</f>
        <v>0</v>
      </c>
      <c r="J14" s="4"/>
      <c r="K14" s="6">
        <f>SUM(K8:K13)</f>
        <v>0</v>
      </c>
      <c r="L14" s="4"/>
      <c r="M14" s="6">
        <f>SUM(M8:M13)</f>
        <v>0</v>
      </c>
      <c r="N14" s="4"/>
      <c r="O14" s="6">
        <f>SUM(O8:O13)</f>
        <v>2137969331</v>
      </c>
      <c r="P14" s="4"/>
      <c r="Q14" s="6">
        <f>SUM(Q8:Q13)</f>
        <v>2137969331</v>
      </c>
      <c r="R14" s="4"/>
      <c r="S14" s="4"/>
    </row>
    <row r="15" spans="1:19" ht="24.75" thickTop="1"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5"/>
      <c r="P15" s="4"/>
      <c r="Q15" s="4"/>
      <c r="R15" s="4"/>
      <c r="S15" s="4"/>
    </row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K10"/>
  <sheetViews>
    <sheetView rightToLeft="1" workbookViewId="0">
      <selection activeCell="G22" sqref="G22"/>
    </sheetView>
  </sheetViews>
  <sheetFormatPr defaultRowHeight="24"/>
  <cols>
    <col min="1" max="1" width="16.85546875" style="1" bestFit="1" customWidth="1"/>
    <col min="2" max="2" width="1" style="1" customWidth="1"/>
    <col min="3" max="3" width="15.42578125" style="1" bestFit="1" customWidth="1"/>
    <col min="4" max="4" width="1" style="1" customWidth="1"/>
    <col min="5" max="5" width="36.140625" style="1" bestFit="1" customWidth="1"/>
    <col min="6" max="6" width="1" style="1" customWidth="1"/>
    <col min="7" max="7" width="31.42578125" style="1" bestFit="1" customWidth="1"/>
    <col min="8" max="8" width="1" style="1" customWidth="1"/>
    <col min="9" max="9" width="36.140625" style="1" bestFit="1" customWidth="1"/>
    <col min="10" max="10" width="1" style="1" customWidth="1"/>
    <col min="11" max="11" width="31.42578125" style="1" bestFit="1" customWidth="1"/>
    <col min="12" max="12" width="1" style="1" customWidth="1"/>
    <col min="13" max="13" width="9.140625" style="1" customWidth="1"/>
    <col min="14" max="16384" width="9.140625" style="1"/>
  </cols>
  <sheetData>
    <row r="2" spans="1:11" ht="24.75">
      <c r="A2" s="12" t="s">
        <v>0</v>
      </c>
      <c r="B2" s="12"/>
      <c r="C2" s="12"/>
      <c r="D2" s="12"/>
      <c r="E2" s="12"/>
      <c r="F2" s="12"/>
      <c r="G2" s="12"/>
      <c r="H2" s="12"/>
      <c r="I2" s="12"/>
      <c r="J2" s="12"/>
      <c r="K2" s="12"/>
    </row>
    <row r="3" spans="1:11" ht="24.75">
      <c r="A3" s="12" t="s">
        <v>36</v>
      </c>
      <c r="B3" s="12"/>
      <c r="C3" s="12"/>
      <c r="D3" s="12"/>
      <c r="E3" s="12"/>
      <c r="F3" s="12"/>
      <c r="G3" s="12"/>
      <c r="H3" s="12"/>
      <c r="I3" s="12"/>
      <c r="J3" s="12"/>
      <c r="K3" s="12"/>
    </row>
    <row r="4" spans="1:11" ht="24.75">
      <c r="A4" s="12" t="s">
        <v>2</v>
      </c>
      <c r="B4" s="12"/>
      <c r="C4" s="12"/>
      <c r="D4" s="12"/>
      <c r="E4" s="12"/>
      <c r="F4" s="12"/>
      <c r="G4" s="12"/>
      <c r="H4" s="12"/>
      <c r="I4" s="12"/>
      <c r="J4" s="12"/>
      <c r="K4" s="12"/>
    </row>
    <row r="6" spans="1:11" ht="24.75">
      <c r="A6" s="14" t="s">
        <v>70</v>
      </c>
      <c r="B6" s="14" t="s">
        <v>70</v>
      </c>
      <c r="C6" s="14" t="s">
        <v>70</v>
      </c>
      <c r="E6" s="14" t="s">
        <v>38</v>
      </c>
      <c r="F6" s="14" t="s">
        <v>38</v>
      </c>
      <c r="G6" s="14" t="s">
        <v>38</v>
      </c>
      <c r="I6" s="14" t="s">
        <v>39</v>
      </c>
      <c r="J6" s="14" t="s">
        <v>39</v>
      </c>
      <c r="K6" s="14" t="s">
        <v>39</v>
      </c>
    </row>
    <row r="7" spans="1:11" ht="24.75">
      <c r="A7" s="14" t="s">
        <v>71</v>
      </c>
      <c r="C7" s="14" t="s">
        <v>23</v>
      </c>
      <c r="E7" s="14" t="s">
        <v>72</v>
      </c>
      <c r="G7" s="14" t="s">
        <v>73</v>
      </c>
      <c r="I7" s="14" t="s">
        <v>72</v>
      </c>
      <c r="K7" s="14" t="s">
        <v>73</v>
      </c>
    </row>
    <row r="8" spans="1:11">
      <c r="A8" s="1" t="s">
        <v>29</v>
      </c>
      <c r="C8" s="4" t="s">
        <v>30</v>
      </c>
      <c r="D8" s="4"/>
      <c r="E8" s="5">
        <v>36410898</v>
      </c>
      <c r="F8" s="4"/>
      <c r="G8" s="8">
        <f>E8/E9</f>
        <v>1</v>
      </c>
      <c r="H8" s="4"/>
      <c r="I8" s="5">
        <v>4670785307</v>
      </c>
      <c r="J8" s="4"/>
      <c r="K8" s="8">
        <f>I8/$I$9</f>
        <v>1</v>
      </c>
    </row>
    <row r="9" spans="1:11" ht="24.75" thickBot="1">
      <c r="E9" s="6">
        <f>SUM(E8)</f>
        <v>36410898</v>
      </c>
      <c r="G9" s="9">
        <f>SUM(G8)</f>
        <v>1</v>
      </c>
      <c r="H9" s="4"/>
      <c r="I9" s="6">
        <f>SUM(I8)</f>
        <v>4670785307</v>
      </c>
      <c r="J9" s="4"/>
      <c r="K9" s="9">
        <f>SUM(K8)</f>
        <v>1</v>
      </c>
    </row>
    <row r="10" spans="1:11" ht="24.75" thickTop="1">
      <c r="E10" s="3"/>
      <c r="I10" s="3"/>
    </row>
  </sheetData>
  <mergeCells count="12">
    <mergeCell ref="A4:K4"/>
    <mergeCell ref="A3:K3"/>
    <mergeCell ref="A2:K2"/>
    <mergeCell ref="I7"/>
    <mergeCell ref="K7"/>
    <mergeCell ref="I6:K6"/>
    <mergeCell ref="A7"/>
    <mergeCell ref="C7"/>
    <mergeCell ref="A6:C6"/>
    <mergeCell ref="E7"/>
    <mergeCell ref="G7"/>
    <mergeCell ref="E6:G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0"/>
  <sheetViews>
    <sheetView rightToLeft="1" workbookViewId="0">
      <selection activeCell="I21" sqref="I21"/>
    </sheetView>
  </sheetViews>
  <sheetFormatPr defaultRowHeight="24"/>
  <cols>
    <col min="1" max="1" width="28.28515625" style="1" bestFit="1" customWidth="1"/>
    <col min="2" max="2" width="1" style="1" customWidth="1"/>
    <col min="3" max="3" width="14.28515625" style="1" bestFit="1" customWidth="1"/>
    <col min="4" max="4" width="1" style="1" customWidth="1"/>
    <col min="5" max="5" width="21.42578125" style="1" bestFit="1" customWidth="1"/>
    <col min="6" max="6" width="1" style="1" customWidth="1"/>
    <col min="7" max="7" width="9.140625" style="1" customWidth="1"/>
    <col min="8" max="16384" width="9.140625" style="1"/>
  </cols>
  <sheetData>
    <row r="2" spans="1:5" ht="24.75">
      <c r="A2" s="13" t="s">
        <v>0</v>
      </c>
      <c r="B2" s="13"/>
      <c r="C2" s="13"/>
      <c r="D2" s="13"/>
      <c r="E2" s="13"/>
    </row>
    <row r="3" spans="1:5" ht="24.75">
      <c r="A3" s="13" t="s">
        <v>36</v>
      </c>
      <c r="B3" s="13"/>
      <c r="C3" s="13"/>
      <c r="D3" s="13"/>
      <c r="E3" s="13"/>
    </row>
    <row r="4" spans="1:5" ht="24.75">
      <c r="A4" s="13" t="s">
        <v>2</v>
      </c>
      <c r="B4" s="13"/>
      <c r="C4" s="13"/>
      <c r="D4" s="13"/>
      <c r="E4" s="13"/>
    </row>
    <row r="5" spans="1:5" ht="24.75">
      <c r="C5" s="13" t="s">
        <v>38</v>
      </c>
      <c r="E5" s="2" t="s">
        <v>79</v>
      </c>
    </row>
    <row r="6" spans="1:5" ht="24.75">
      <c r="A6" s="13" t="s">
        <v>74</v>
      </c>
      <c r="C6" s="14"/>
      <c r="E6" s="14" t="s">
        <v>80</v>
      </c>
    </row>
    <row r="7" spans="1:5" ht="24.75">
      <c r="A7" s="14" t="s">
        <v>74</v>
      </c>
      <c r="C7" s="14" t="s">
        <v>26</v>
      </c>
      <c r="E7" s="14" t="s">
        <v>26</v>
      </c>
    </row>
    <row r="8" spans="1:5">
      <c r="A8" s="1" t="s">
        <v>81</v>
      </c>
      <c r="C8" s="5">
        <v>5974704523</v>
      </c>
      <c r="D8" s="4"/>
      <c r="E8" s="5">
        <v>5974704523</v>
      </c>
    </row>
    <row r="9" spans="1:5" ht="25.5" thickBot="1">
      <c r="A9" s="2" t="s">
        <v>45</v>
      </c>
      <c r="C9" s="6">
        <v>5974704523</v>
      </c>
      <c r="D9" s="4"/>
      <c r="E9" s="6">
        <v>5974704523</v>
      </c>
    </row>
    <row r="10" spans="1:5" ht="24.75" thickTop="1"/>
  </sheetData>
  <mergeCells count="8">
    <mergeCell ref="C5:C6"/>
    <mergeCell ref="A4:E4"/>
    <mergeCell ref="A3:E3"/>
    <mergeCell ref="A2:E2"/>
    <mergeCell ref="A6:A7"/>
    <mergeCell ref="C7"/>
    <mergeCell ref="E7"/>
    <mergeCell ref="E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H16"/>
  <sheetViews>
    <sheetView rightToLeft="1" workbookViewId="0">
      <selection activeCell="A20" sqref="A20"/>
    </sheetView>
  </sheetViews>
  <sheetFormatPr defaultRowHeight="24"/>
  <cols>
    <col min="1" max="1" width="32" style="1" bestFit="1" customWidth="1"/>
    <col min="2" max="2" width="1" style="1" customWidth="1"/>
    <col min="3" max="3" width="13.85546875" style="1" bestFit="1" customWidth="1"/>
    <col min="4" max="4" width="1" style="1" customWidth="1"/>
    <col min="5" max="5" width="19.140625" style="1" bestFit="1" customWidth="1"/>
    <col min="6" max="6" width="1" style="1" customWidth="1"/>
    <col min="7" max="7" width="22.28515625" style="1" bestFit="1" customWidth="1"/>
    <col min="8" max="8" width="1" style="1" customWidth="1"/>
    <col min="9" max="9" width="12.5703125" style="1" bestFit="1" customWidth="1"/>
    <col min="10" max="10" width="1" style="1" customWidth="1"/>
    <col min="11" max="11" width="19.140625" style="1" bestFit="1" customWidth="1"/>
    <col min="12" max="12" width="1" style="1" customWidth="1"/>
    <col min="13" max="13" width="12.7109375" style="1" bestFit="1" customWidth="1"/>
    <col min="14" max="14" width="1" style="1" customWidth="1"/>
    <col min="15" max="15" width="19.140625" style="1" bestFit="1" customWidth="1"/>
    <col min="16" max="16" width="1" style="1" customWidth="1"/>
    <col min="17" max="17" width="13.85546875" style="1" bestFit="1" customWidth="1"/>
    <col min="18" max="18" width="1" style="1" customWidth="1"/>
    <col min="19" max="19" width="12.140625" style="1" bestFit="1" customWidth="1"/>
    <col min="20" max="20" width="1" style="1" customWidth="1"/>
    <col min="21" max="21" width="19.140625" style="1" bestFit="1" customWidth="1"/>
    <col min="22" max="22" width="1" style="1" customWidth="1"/>
    <col min="23" max="23" width="22.28515625" style="1" bestFit="1" customWidth="1"/>
    <col min="24" max="24" width="1" style="1" customWidth="1"/>
    <col min="25" max="25" width="33.42578125" style="1" bestFit="1" customWidth="1"/>
    <col min="26" max="26" width="1" style="1" customWidth="1"/>
    <col min="27" max="27" width="9.140625" style="1" customWidth="1"/>
    <col min="28" max="16384" width="9.140625" style="1"/>
  </cols>
  <sheetData>
    <row r="2" spans="1:34" ht="24.75">
      <c r="A2" s="12" t="s">
        <v>0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</row>
    <row r="3" spans="1:34" ht="24.75">
      <c r="A3" s="12" t="s">
        <v>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</row>
    <row r="4" spans="1:34" ht="24.75">
      <c r="A4" s="12" t="s">
        <v>2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</row>
    <row r="6" spans="1:34" ht="24.75">
      <c r="A6" s="13" t="s">
        <v>3</v>
      </c>
      <c r="C6" s="14" t="s">
        <v>77</v>
      </c>
      <c r="D6" s="14" t="s">
        <v>4</v>
      </c>
      <c r="E6" s="14" t="s">
        <v>4</v>
      </c>
      <c r="F6" s="14" t="s">
        <v>4</v>
      </c>
      <c r="G6" s="14" t="s">
        <v>4</v>
      </c>
      <c r="I6" s="14" t="s">
        <v>5</v>
      </c>
      <c r="J6" s="14" t="s">
        <v>5</v>
      </c>
      <c r="K6" s="14" t="s">
        <v>5</v>
      </c>
      <c r="L6" s="14" t="s">
        <v>5</v>
      </c>
      <c r="M6" s="14" t="s">
        <v>5</v>
      </c>
      <c r="N6" s="14" t="s">
        <v>5</v>
      </c>
      <c r="O6" s="14" t="s">
        <v>5</v>
      </c>
      <c r="Q6" s="14" t="s">
        <v>6</v>
      </c>
      <c r="R6" s="14" t="s">
        <v>6</v>
      </c>
      <c r="S6" s="14" t="s">
        <v>6</v>
      </c>
      <c r="T6" s="14" t="s">
        <v>6</v>
      </c>
      <c r="U6" s="14" t="s">
        <v>6</v>
      </c>
      <c r="V6" s="14" t="s">
        <v>6</v>
      </c>
      <c r="W6" s="14" t="s">
        <v>6</v>
      </c>
      <c r="X6" s="14" t="s">
        <v>6</v>
      </c>
      <c r="Y6" s="14" t="s">
        <v>6</v>
      </c>
    </row>
    <row r="7" spans="1:34" ht="24.75">
      <c r="A7" s="13" t="s">
        <v>3</v>
      </c>
      <c r="C7" s="13" t="s">
        <v>7</v>
      </c>
      <c r="E7" s="13" t="s">
        <v>8</v>
      </c>
      <c r="G7" s="13" t="s">
        <v>9</v>
      </c>
      <c r="I7" s="14" t="s">
        <v>10</v>
      </c>
      <c r="J7" s="14" t="s">
        <v>10</v>
      </c>
      <c r="K7" s="14" t="s">
        <v>10</v>
      </c>
      <c r="M7" s="14" t="s">
        <v>11</v>
      </c>
      <c r="N7" s="14" t="s">
        <v>11</v>
      </c>
      <c r="O7" s="14" t="s">
        <v>11</v>
      </c>
      <c r="Q7" s="13" t="s">
        <v>7</v>
      </c>
      <c r="S7" s="13" t="s">
        <v>12</v>
      </c>
      <c r="U7" s="13" t="s">
        <v>8</v>
      </c>
      <c r="W7" s="13" t="s">
        <v>9</v>
      </c>
      <c r="Y7" s="13" t="s">
        <v>13</v>
      </c>
    </row>
    <row r="8" spans="1:34" ht="24.75">
      <c r="A8" s="14" t="s">
        <v>3</v>
      </c>
      <c r="C8" s="14" t="s">
        <v>7</v>
      </c>
      <c r="E8" s="14" t="s">
        <v>8</v>
      </c>
      <c r="G8" s="14" t="s">
        <v>9</v>
      </c>
      <c r="I8" s="14" t="s">
        <v>7</v>
      </c>
      <c r="K8" s="14" t="s">
        <v>8</v>
      </c>
      <c r="M8" s="14" t="s">
        <v>7</v>
      </c>
      <c r="O8" s="14" t="s">
        <v>14</v>
      </c>
      <c r="Q8" s="14" t="s">
        <v>7</v>
      </c>
      <c r="S8" s="14" t="s">
        <v>12</v>
      </c>
      <c r="U8" s="14" t="s">
        <v>8</v>
      </c>
      <c r="W8" s="14" t="s">
        <v>9</v>
      </c>
      <c r="Y8" s="14" t="s">
        <v>13</v>
      </c>
    </row>
    <row r="9" spans="1:34">
      <c r="A9" s="1" t="s">
        <v>15</v>
      </c>
      <c r="C9" s="7">
        <v>172015508</v>
      </c>
      <c r="D9" s="7"/>
      <c r="E9" s="7">
        <v>937024571619</v>
      </c>
      <c r="F9" s="7"/>
      <c r="G9" s="7">
        <v>898957379598.802</v>
      </c>
      <c r="H9" s="7"/>
      <c r="I9" s="7">
        <v>8482846</v>
      </c>
      <c r="J9" s="7"/>
      <c r="K9" s="7">
        <v>42306109568</v>
      </c>
      <c r="L9" s="7"/>
      <c r="M9" s="7">
        <v>-1690240</v>
      </c>
      <c r="N9" s="7"/>
      <c r="O9" s="7">
        <v>8551049781</v>
      </c>
      <c r="P9" s="7"/>
      <c r="Q9" s="7">
        <v>178808114</v>
      </c>
      <c r="R9" s="7"/>
      <c r="S9" s="7">
        <v>4993</v>
      </c>
      <c r="T9" s="7"/>
      <c r="U9" s="7">
        <v>970139402141</v>
      </c>
      <c r="V9" s="7"/>
      <c r="W9" s="7">
        <v>892110393627.96704</v>
      </c>
      <c r="X9" s="7"/>
      <c r="Y9" s="8">
        <v>0.2079488673547546</v>
      </c>
      <c r="Z9" s="4"/>
      <c r="AA9" s="4"/>
      <c r="AB9" s="4"/>
      <c r="AC9" s="4"/>
      <c r="AD9" s="4"/>
      <c r="AE9" s="4"/>
      <c r="AF9" s="4"/>
      <c r="AG9" s="4"/>
      <c r="AH9" s="4"/>
    </row>
    <row r="10" spans="1:34">
      <c r="A10" s="1" t="s">
        <v>16</v>
      </c>
      <c r="C10" s="7">
        <v>496009</v>
      </c>
      <c r="D10" s="7"/>
      <c r="E10" s="7">
        <v>15608873476</v>
      </c>
      <c r="F10" s="7"/>
      <c r="G10" s="7">
        <v>15645484660.6915</v>
      </c>
      <c r="H10" s="7"/>
      <c r="I10" s="7">
        <v>17757697</v>
      </c>
      <c r="J10" s="7"/>
      <c r="K10" s="7">
        <v>587068542371</v>
      </c>
      <c r="L10" s="7"/>
      <c r="M10" s="7">
        <v>-17940446</v>
      </c>
      <c r="N10" s="7"/>
      <c r="O10" s="7">
        <v>595024866975</v>
      </c>
      <c r="P10" s="7"/>
      <c r="Q10" s="7">
        <v>313260</v>
      </c>
      <c r="R10" s="7"/>
      <c r="S10" s="7">
        <v>33063</v>
      </c>
      <c r="T10" s="7"/>
      <c r="U10" s="7">
        <v>10311381438</v>
      </c>
      <c r="V10" s="7"/>
      <c r="W10" s="7">
        <v>10354933197.462601</v>
      </c>
      <c r="X10" s="7"/>
      <c r="Y10" s="8">
        <v>2.4137109547503772E-3</v>
      </c>
      <c r="Z10" s="4"/>
      <c r="AA10" s="4"/>
      <c r="AB10" s="4"/>
      <c r="AC10" s="4"/>
      <c r="AD10" s="4"/>
      <c r="AE10" s="4"/>
      <c r="AF10" s="4"/>
      <c r="AG10" s="4"/>
      <c r="AH10" s="4"/>
    </row>
    <row r="11" spans="1:34">
      <c r="A11" s="1" t="s">
        <v>17</v>
      </c>
      <c r="C11" s="7">
        <v>11905272</v>
      </c>
      <c r="D11" s="7"/>
      <c r="E11" s="7">
        <v>2873493859267</v>
      </c>
      <c r="F11" s="7"/>
      <c r="G11" s="7">
        <v>2922478612236.3701</v>
      </c>
      <c r="H11" s="7"/>
      <c r="I11" s="7">
        <v>4650271</v>
      </c>
      <c r="J11" s="7"/>
      <c r="K11" s="7">
        <v>1126251668733</v>
      </c>
      <c r="L11" s="7"/>
      <c r="M11" s="7">
        <v>-4682219</v>
      </c>
      <c r="N11" s="7"/>
      <c r="O11" s="7">
        <v>1136048337423</v>
      </c>
      <c r="P11" s="7"/>
      <c r="Q11" s="7">
        <v>11873324</v>
      </c>
      <c r="R11" s="7"/>
      <c r="S11" s="7">
        <v>239306</v>
      </c>
      <c r="T11" s="7"/>
      <c r="U11" s="7">
        <v>2866857544490</v>
      </c>
      <c r="V11" s="7"/>
      <c r="W11" s="7">
        <v>2840682850696.6299</v>
      </c>
      <c r="X11" s="7"/>
      <c r="Y11" s="8">
        <v>0.66215659579321495</v>
      </c>
      <c r="Z11" s="4"/>
      <c r="AA11" s="4"/>
      <c r="AB11" s="4"/>
      <c r="AC11" s="4"/>
      <c r="AD11" s="4"/>
      <c r="AE11" s="4"/>
      <c r="AF11" s="4"/>
      <c r="AG11" s="4"/>
      <c r="AH11" s="4"/>
    </row>
    <row r="12" spans="1:34" ht="24.75" thickBot="1">
      <c r="C12" s="4"/>
      <c r="D12" s="4"/>
      <c r="E12" s="6">
        <f>SUM(E9:E11)</f>
        <v>3826127304362</v>
      </c>
      <c r="F12" s="4"/>
      <c r="G12" s="6">
        <f>SUM(G9:G11)</f>
        <v>3837081476495.8638</v>
      </c>
      <c r="H12" s="4"/>
      <c r="I12" s="4"/>
      <c r="J12" s="4"/>
      <c r="K12" s="6">
        <f>SUM(K9:K11)</f>
        <v>1755626320672</v>
      </c>
      <c r="L12" s="4"/>
      <c r="M12" s="4"/>
      <c r="N12" s="4"/>
      <c r="O12" s="6">
        <f>SUM(O9:O11)</f>
        <v>1739624254179</v>
      </c>
      <c r="P12" s="4"/>
      <c r="Q12" s="4"/>
      <c r="R12" s="4"/>
      <c r="S12" s="4"/>
      <c r="T12" s="4"/>
      <c r="U12" s="6">
        <f>SUM(U9:U11)</f>
        <v>3847308328069</v>
      </c>
      <c r="V12" s="4"/>
      <c r="W12" s="6">
        <f>SUM(W9:W11)</f>
        <v>3743148177522.0596</v>
      </c>
      <c r="X12" s="4"/>
      <c r="Y12" s="9">
        <f>SUM(Y9:Y11)</f>
        <v>0.87251917410271995</v>
      </c>
      <c r="Z12" s="4"/>
      <c r="AA12" s="4"/>
      <c r="AB12" s="4"/>
      <c r="AC12" s="4"/>
      <c r="AD12" s="4"/>
      <c r="AE12" s="4"/>
      <c r="AF12" s="4"/>
      <c r="AG12" s="4"/>
      <c r="AH12" s="4"/>
    </row>
    <row r="13" spans="1:34" ht="24.75" thickTop="1"/>
    <row r="14" spans="1:34">
      <c r="Y14" s="3"/>
    </row>
    <row r="16" spans="1:34">
      <c r="Y16" s="3"/>
    </row>
  </sheetData>
  <mergeCells count="21">
    <mergeCell ref="A6:A8"/>
    <mergeCell ref="C7:C8"/>
    <mergeCell ref="E7:E8"/>
    <mergeCell ref="G7:G8"/>
    <mergeCell ref="C6:G6"/>
    <mergeCell ref="A4:Y4"/>
    <mergeCell ref="A3:Y3"/>
    <mergeCell ref="A2:Y2"/>
    <mergeCell ref="Y7:Y8"/>
    <mergeCell ref="Q6:Y6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S11"/>
  <sheetViews>
    <sheetView rightToLeft="1" workbookViewId="0">
      <selection activeCell="I14" sqref="I14"/>
    </sheetView>
  </sheetViews>
  <sheetFormatPr defaultRowHeight="24"/>
  <cols>
    <col min="1" max="1" width="21.7109375" style="1" bestFit="1" customWidth="1"/>
    <col min="2" max="2" width="1" style="1" customWidth="1"/>
    <col min="3" max="3" width="26" style="1" bestFit="1" customWidth="1"/>
    <col min="4" max="4" width="1" style="1" customWidth="1"/>
    <col min="5" max="5" width="15.42578125" style="1" bestFit="1" customWidth="1"/>
    <col min="6" max="6" width="1" style="1" customWidth="1"/>
    <col min="7" max="7" width="13.85546875" style="1" bestFit="1" customWidth="1"/>
    <col min="8" max="8" width="1" style="1" customWidth="1"/>
    <col min="9" max="9" width="10.28515625" style="1" bestFit="1" customWidth="1"/>
    <col min="10" max="10" width="1" style="1" customWidth="1"/>
    <col min="11" max="11" width="16.5703125" style="1" bestFit="1" customWidth="1"/>
    <col min="12" max="12" width="1" style="1" customWidth="1"/>
    <col min="13" max="13" width="18.42578125" style="1" bestFit="1" customWidth="1"/>
    <col min="14" max="14" width="1" style="1" customWidth="1"/>
    <col min="15" max="15" width="18.42578125" style="1" bestFit="1" customWidth="1"/>
    <col min="16" max="16" width="1" style="1" customWidth="1"/>
    <col min="17" max="17" width="16.5703125" style="1" bestFit="1" customWidth="1"/>
    <col min="18" max="18" width="1" style="1" customWidth="1"/>
    <col min="19" max="19" width="23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4.75">
      <c r="A2" s="12" t="s">
        <v>0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</row>
    <row r="3" spans="1:19" ht="24.75">
      <c r="A3" s="12" t="s">
        <v>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</row>
    <row r="4" spans="1:19" ht="24.75">
      <c r="A4" s="12" t="s">
        <v>2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</row>
    <row r="6" spans="1:19" ht="24.75">
      <c r="A6" s="13" t="s">
        <v>21</v>
      </c>
      <c r="C6" s="14" t="s">
        <v>22</v>
      </c>
      <c r="D6" s="14" t="s">
        <v>22</v>
      </c>
      <c r="E6" s="14" t="s">
        <v>22</v>
      </c>
      <c r="F6" s="14" t="s">
        <v>22</v>
      </c>
      <c r="G6" s="14" t="s">
        <v>22</v>
      </c>
      <c r="H6" s="14" t="s">
        <v>22</v>
      </c>
      <c r="I6" s="14" t="s">
        <v>22</v>
      </c>
      <c r="K6" s="14" t="s">
        <v>77</v>
      </c>
      <c r="M6" s="14" t="s">
        <v>5</v>
      </c>
      <c r="N6" s="14" t="s">
        <v>5</v>
      </c>
      <c r="O6" s="14" t="s">
        <v>5</v>
      </c>
      <c r="Q6" s="14" t="s">
        <v>6</v>
      </c>
      <c r="R6" s="14" t="s">
        <v>6</v>
      </c>
      <c r="S6" s="14" t="s">
        <v>6</v>
      </c>
    </row>
    <row r="7" spans="1:19" ht="24.75">
      <c r="A7" s="14" t="s">
        <v>21</v>
      </c>
      <c r="C7" s="14" t="s">
        <v>23</v>
      </c>
      <c r="E7" s="14" t="s">
        <v>24</v>
      </c>
      <c r="G7" s="14" t="s">
        <v>25</v>
      </c>
      <c r="I7" s="14" t="s">
        <v>19</v>
      </c>
      <c r="K7" s="14" t="s">
        <v>26</v>
      </c>
      <c r="M7" s="14" t="s">
        <v>27</v>
      </c>
      <c r="O7" s="14" t="s">
        <v>28</v>
      </c>
      <c r="Q7" s="14" t="s">
        <v>26</v>
      </c>
      <c r="S7" s="14" t="s">
        <v>20</v>
      </c>
    </row>
    <row r="8" spans="1:19">
      <c r="A8" s="1" t="s">
        <v>29</v>
      </c>
      <c r="C8" s="4" t="s">
        <v>30</v>
      </c>
      <c r="E8" s="1" t="s">
        <v>31</v>
      </c>
      <c r="G8" s="1" t="s">
        <v>32</v>
      </c>
      <c r="I8" s="5">
        <v>8</v>
      </c>
      <c r="K8" s="5">
        <v>376773232473</v>
      </c>
      <c r="L8" s="4"/>
      <c r="M8" s="5">
        <v>1578894889314</v>
      </c>
      <c r="N8" s="4"/>
      <c r="O8" s="5">
        <v>1541546996000</v>
      </c>
      <c r="P8" s="4"/>
      <c r="Q8" s="5">
        <v>414121125787</v>
      </c>
      <c r="R8" s="4"/>
      <c r="S8" s="8">
        <v>9.6530675654245432E-2</v>
      </c>
    </row>
    <row r="9" spans="1:19">
      <c r="A9" s="1" t="s">
        <v>33</v>
      </c>
      <c r="C9" s="4" t="s">
        <v>34</v>
      </c>
      <c r="E9" s="1" t="s">
        <v>31</v>
      </c>
      <c r="G9" s="1" t="s">
        <v>35</v>
      </c>
      <c r="I9" s="5">
        <v>10</v>
      </c>
      <c r="K9" s="5">
        <v>138177034436</v>
      </c>
      <c r="L9" s="4"/>
      <c r="M9" s="5">
        <v>40000000</v>
      </c>
      <c r="N9" s="4"/>
      <c r="O9" s="5">
        <v>23478564717</v>
      </c>
      <c r="P9" s="4"/>
      <c r="Q9" s="5">
        <v>114738469719</v>
      </c>
      <c r="R9" s="4"/>
      <c r="S9" s="8">
        <v>2.6745271650801972E-2</v>
      </c>
    </row>
    <row r="10" spans="1:19" ht="24.75" thickBot="1">
      <c r="C10" s="4"/>
      <c r="K10" s="6">
        <f>SUM(K8:K9)</f>
        <v>514950266909</v>
      </c>
      <c r="L10" s="4"/>
      <c r="M10" s="6">
        <f>SUM(M8:M9)</f>
        <v>1578934889314</v>
      </c>
      <c r="N10" s="4"/>
      <c r="O10" s="6">
        <f>SUM(O8:O9)</f>
        <v>1565025560717</v>
      </c>
      <c r="P10" s="4"/>
      <c r="Q10" s="6">
        <f>SUM(Q8:Q9)</f>
        <v>528859595506</v>
      </c>
      <c r="R10" s="4"/>
      <c r="S10" s="9">
        <f>SUM(S8:S9)</f>
        <v>0.1232759473050474</v>
      </c>
    </row>
    <row r="11" spans="1:19" ht="24.75" thickTop="1"/>
  </sheetData>
  <mergeCells count="17">
    <mergeCell ref="G7"/>
    <mergeCell ref="I7"/>
    <mergeCell ref="C6:I6"/>
    <mergeCell ref="A4:S4"/>
    <mergeCell ref="A3:S3"/>
    <mergeCell ref="A2:S2"/>
    <mergeCell ref="Q7"/>
    <mergeCell ref="S7"/>
    <mergeCell ref="Q6:S6"/>
    <mergeCell ref="K7"/>
    <mergeCell ref="K6"/>
    <mergeCell ref="M7"/>
    <mergeCell ref="O7"/>
    <mergeCell ref="M6:O6"/>
    <mergeCell ref="A6:A7"/>
    <mergeCell ref="C7"/>
    <mergeCell ref="E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K11"/>
  <sheetViews>
    <sheetView rightToLeft="1" workbookViewId="0">
      <selection activeCell="E20" sqref="E20"/>
    </sheetView>
  </sheetViews>
  <sheetFormatPr defaultRowHeight="24"/>
  <cols>
    <col min="1" max="1" width="25" style="1" bestFit="1" customWidth="1"/>
    <col min="2" max="2" width="1" style="1" customWidth="1"/>
    <col min="3" max="3" width="18" style="1" bestFit="1" customWidth="1"/>
    <col min="4" max="4" width="1" style="1" customWidth="1"/>
    <col min="5" max="5" width="21.7109375" style="1" bestFit="1" customWidth="1"/>
    <col min="6" max="6" width="1" style="1" customWidth="1"/>
    <col min="7" max="7" width="33.42578125" style="1" bestFit="1" customWidth="1"/>
    <col min="8" max="8" width="1" style="1" customWidth="1"/>
    <col min="9" max="9" width="9.140625" style="1" customWidth="1"/>
    <col min="10" max="10" width="18" style="1" bestFit="1" customWidth="1"/>
    <col min="11" max="11" width="12.42578125" style="1" bestFit="1" customWidth="1"/>
    <col min="12" max="16384" width="9.140625" style="1"/>
  </cols>
  <sheetData>
    <row r="2" spans="1:11" ht="24.75">
      <c r="A2" s="12" t="s">
        <v>0</v>
      </c>
      <c r="B2" s="12"/>
      <c r="C2" s="12"/>
      <c r="D2" s="12"/>
      <c r="E2" s="12"/>
      <c r="F2" s="12"/>
      <c r="G2" s="12"/>
    </row>
    <row r="3" spans="1:11" ht="24.75">
      <c r="A3" s="12" t="s">
        <v>36</v>
      </c>
      <c r="B3" s="12"/>
      <c r="C3" s="12"/>
      <c r="D3" s="12"/>
      <c r="E3" s="12"/>
      <c r="F3" s="12"/>
      <c r="G3" s="12"/>
    </row>
    <row r="4" spans="1:11" ht="24.75">
      <c r="A4" s="12" t="s">
        <v>2</v>
      </c>
      <c r="B4" s="12"/>
      <c r="C4" s="12"/>
      <c r="D4" s="12"/>
      <c r="E4" s="12"/>
      <c r="F4" s="12"/>
      <c r="G4" s="12"/>
    </row>
    <row r="6" spans="1:11" ht="24.75">
      <c r="A6" s="14" t="s">
        <v>40</v>
      </c>
      <c r="C6" s="14" t="s">
        <v>26</v>
      </c>
      <c r="E6" s="14" t="s">
        <v>67</v>
      </c>
      <c r="G6" s="14" t="s">
        <v>13</v>
      </c>
    </row>
    <row r="7" spans="1:11">
      <c r="A7" s="1" t="s">
        <v>75</v>
      </c>
      <c r="C7" s="7">
        <f>'سرمایه‌گذاری در سهام'!I12</f>
        <v>-109935365465</v>
      </c>
      <c r="D7" s="7"/>
      <c r="E7" s="8">
        <f>C7/$C$10</f>
        <v>1.0578413163285276</v>
      </c>
      <c r="F7" s="7"/>
      <c r="G7" s="8">
        <f>C7/$C$10</f>
        <v>1.0578413163285276</v>
      </c>
      <c r="J7" s="3"/>
    </row>
    <row r="8" spans="1:11">
      <c r="A8" s="1" t="s">
        <v>76</v>
      </c>
      <c r="C8" s="7">
        <f>'درآمد سپرده بانکی'!E9</f>
        <v>36410898</v>
      </c>
      <c r="D8" s="7"/>
      <c r="E8" s="8">
        <f>C8/$C$10</f>
        <v>-3.503599783937258E-4</v>
      </c>
      <c r="F8" s="7"/>
      <c r="G8" s="8">
        <f t="shared" ref="G8:G9" si="0">C8/$C$10</f>
        <v>-3.503599783937258E-4</v>
      </c>
      <c r="K8" s="3"/>
    </row>
    <row r="9" spans="1:11">
      <c r="A9" s="1" t="s">
        <v>74</v>
      </c>
      <c r="C9" s="7">
        <f>'سایر درآمدها'!C9</f>
        <v>5974704523</v>
      </c>
      <c r="D9" s="7"/>
      <c r="E9" s="8">
        <f>C9/$C$10</f>
        <v>-5.7490956350133848E-2</v>
      </c>
      <c r="F9" s="7"/>
      <c r="G9" s="8">
        <f t="shared" si="0"/>
        <v>-5.7490956350133848E-2</v>
      </c>
      <c r="J9" s="3"/>
    </row>
    <row r="10" spans="1:11" ht="24.75" thickBot="1">
      <c r="C10" s="11">
        <f>SUM(C7:C9)</f>
        <v>-103924250044</v>
      </c>
      <c r="D10" s="7"/>
      <c r="E10" s="9">
        <f>SUM(E7:E9)</f>
        <v>1</v>
      </c>
      <c r="F10" s="7"/>
      <c r="G10" s="9">
        <f>SUM(G7:G9)</f>
        <v>1</v>
      </c>
      <c r="J10" s="3"/>
    </row>
    <row r="11" spans="1:11" ht="24.75" thickTop="1"/>
  </sheetData>
  <mergeCells count="7">
    <mergeCell ref="A3:G3"/>
    <mergeCell ref="A2:G2"/>
    <mergeCell ref="A6"/>
    <mergeCell ref="C6"/>
    <mergeCell ref="E6"/>
    <mergeCell ref="G6"/>
    <mergeCell ref="A4:G4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S10"/>
  <sheetViews>
    <sheetView rightToLeft="1" workbookViewId="0">
      <selection activeCell="K11" sqref="K11"/>
    </sheetView>
  </sheetViews>
  <sheetFormatPr defaultRowHeight="24"/>
  <cols>
    <col min="1" max="1" width="20.7109375" style="1" bestFit="1" customWidth="1"/>
    <col min="2" max="2" width="1" style="1" customWidth="1"/>
    <col min="3" max="3" width="18.28515625" style="1" bestFit="1" customWidth="1"/>
    <col min="4" max="4" width="1" style="1" customWidth="1"/>
    <col min="5" max="5" width="17.28515625" style="1" bestFit="1" customWidth="1"/>
    <col min="6" max="6" width="1" style="1" customWidth="1"/>
    <col min="7" max="7" width="10.28515625" style="1" bestFit="1" customWidth="1"/>
    <col min="8" max="8" width="1" style="1" customWidth="1"/>
    <col min="9" max="9" width="11.85546875" style="1" bestFit="1" customWidth="1"/>
    <col min="10" max="10" width="1" style="1" customWidth="1"/>
    <col min="11" max="11" width="13.42578125" style="1" bestFit="1" customWidth="1"/>
    <col min="12" max="12" width="1" style="1" customWidth="1"/>
    <col min="13" max="13" width="14" style="1" bestFit="1" customWidth="1"/>
    <col min="14" max="14" width="1" style="1" customWidth="1"/>
    <col min="15" max="15" width="14.28515625" style="1" bestFit="1" customWidth="1"/>
    <col min="16" max="16" width="1" style="1" customWidth="1"/>
    <col min="17" max="17" width="13.42578125" style="1" bestFit="1" customWidth="1"/>
    <col min="18" max="18" width="1" style="1" customWidth="1"/>
    <col min="19" max="19" width="14.28515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4.75">
      <c r="A2" s="12" t="s">
        <v>0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</row>
    <row r="3" spans="1:19" ht="24.75">
      <c r="A3" s="12" t="s">
        <v>36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</row>
    <row r="4" spans="1:19" ht="24.75">
      <c r="A4" s="12" t="s">
        <v>2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</row>
    <row r="6" spans="1:19" ht="24.75">
      <c r="A6" s="14" t="s">
        <v>37</v>
      </c>
      <c r="B6" s="14" t="s">
        <v>37</v>
      </c>
      <c r="C6" s="14" t="s">
        <v>37</v>
      </c>
      <c r="D6" s="14" t="s">
        <v>37</v>
      </c>
      <c r="E6" s="14" t="s">
        <v>37</v>
      </c>
      <c r="F6" s="14" t="s">
        <v>37</v>
      </c>
      <c r="G6" s="14" t="s">
        <v>37</v>
      </c>
      <c r="I6" s="14" t="s">
        <v>38</v>
      </c>
      <c r="J6" s="14" t="s">
        <v>38</v>
      </c>
      <c r="K6" s="14" t="s">
        <v>38</v>
      </c>
      <c r="L6" s="14" t="s">
        <v>38</v>
      </c>
      <c r="M6" s="14" t="s">
        <v>38</v>
      </c>
      <c r="O6" s="14" t="s">
        <v>39</v>
      </c>
      <c r="P6" s="14" t="s">
        <v>39</v>
      </c>
      <c r="Q6" s="14" t="s">
        <v>39</v>
      </c>
      <c r="R6" s="14" t="s">
        <v>39</v>
      </c>
      <c r="S6" s="14" t="s">
        <v>39</v>
      </c>
    </row>
    <row r="7" spans="1:19" ht="24.75">
      <c r="A7" s="14" t="s">
        <v>40</v>
      </c>
      <c r="C7" s="14" t="s">
        <v>41</v>
      </c>
      <c r="E7" s="14" t="s">
        <v>18</v>
      </c>
      <c r="G7" s="14" t="s">
        <v>19</v>
      </c>
      <c r="I7" s="14" t="s">
        <v>42</v>
      </c>
      <c r="K7" s="14" t="s">
        <v>43</v>
      </c>
      <c r="M7" s="14" t="s">
        <v>44</v>
      </c>
      <c r="O7" s="14" t="s">
        <v>42</v>
      </c>
      <c r="Q7" s="14" t="s">
        <v>43</v>
      </c>
      <c r="S7" s="14" t="s">
        <v>44</v>
      </c>
    </row>
    <row r="8" spans="1:19">
      <c r="A8" s="1" t="s">
        <v>29</v>
      </c>
      <c r="C8" s="5">
        <v>30</v>
      </c>
      <c r="D8" s="4"/>
      <c r="E8" s="4" t="s">
        <v>78</v>
      </c>
      <c r="F8" s="4"/>
      <c r="G8" s="5">
        <v>8</v>
      </c>
      <c r="H8" s="4"/>
      <c r="I8" s="5">
        <v>36410898</v>
      </c>
      <c r="J8" s="4"/>
      <c r="K8" s="5">
        <v>0</v>
      </c>
      <c r="L8" s="4"/>
      <c r="M8" s="5">
        <v>36410898</v>
      </c>
      <c r="N8" s="4"/>
      <c r="O8" s="5">
        <v>4670785307</v>
      </c>
      <c r="P8" s="4"/>
      <c r="Q8" s="5">
        <v>0</v>
      </c>
      <c r="R8" s="4"/>
      <c r="S8" s="5">
        <v>4670785307</v>
      </c>
    </row>
    <row r="9" spans="1:19" ht="24.75" thickBot="1">
      <c r="I9" s="6">
        <f>SUM(I8)</f>
        <v>36410898</v>
      </c>
      <c r="J9" s="4"/>
      <c r="K9" s="6">
        <f>SUM(K8)</f>
        <v>0</v>
      </c>
      <c r="L9" s="4"/>
      <c r="M9" s="6">
        <f>SUM(M8)</f>
        <v>36410898</v>
      </c>
      <c r="N9" s="4"/>
      <c r="O9" s="6">
        <f>SUM(O8)</f>
        <v>4670785307</v>
      </c>
      <c r="P9" s="4"/>
      <c r="Q9" s="6">
        <f>SUM(Q8)</f>
        <v>0</v>
      </c>
      <c r="R9" s="4"/>
      <c r="S9" s="6">
        <f>SUM(S8)</f>
        <v>4670785307</v>
      </c>
    </row>
    <row r="10" spans="1:19" ht="24.75" thickTop="1"/>
  </sheetData>
  <mergeCells count="16">
    <mergeCell ref="A4:S4"/>
    <mergeCell ref="A3:S3"/>
    <mergeCell ref="A2:S2"/>
    <mergeCell ref="Q7"/>
    <mergeCell ref="S7"/>
    <mergeCell ref="O6:S6"/>
    <mergeCell ref="I7"/>
    <mergeCell ref="K7"/>
    <mergeCell ref="M7"/>
    <mergeCell ref="I6:M6"/>
    <mergeCell ref="O7"/>
    <mergeCell ref="A7"/>
    <mergeCell ref="C7"/>
    <mergeCell ref="E7"/>
    <mergeCell ref="G7"/>
    <mergeCell ref="A6:G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S10"/>
  <sheetViews>
    <sheetView rightToLeft="1" workbookViewId="0">
      <selection activeCell="K11" sqref="K11"/>
    </sheetView>
  </sheetViews>
  <sheetFormatPr defaultRowHeight="24"/>
  <cols>
    <col min="1" max="1" width="13.140625" style="1" bestFit="1" customWidth="1"/>
    <col min="2" max="2" width="1" style="1" customWidth="1"/>
    <col min="3" max="3" width="13.7109375" style="1" bestFit="1" customWidth="1"/>
    <col min="4" max="4" width="1" style="1" customWidth="1"/>
    <col min="5" max="5" width="36" style="1" bestFit="1" customWidth="1"/>
    <col min="6" max="6" width="1" style="1" customWidth="1"/>
    <col min="7" max="7" width="24.5703125" style="1" bestFit="1" customWidth="1"/>
    <col min="8" max="8" width="1" style="1" customWidth="1"/>
    <col min="9" max="9" width="24.140625" style="1" bestFit="1" customWidth="1"/>
    <col min="10" max="10" width="1" style="1" customWidth="1"/>
    <col min="11" max="11" width="13.42578125" style="1" bestFit="1" customWidth="1"/>
    <col min="12" max="12" width="1" style="1" customWidth="1"/>
    <col min="13" max="13" width="26.140625" style="1" bestFit="1" customWidth="1"/>
    <col min="14" max="14" width="1" style="1" customWidth="1"/>
    <col min="15" max="15" width="24.140625" style="1" bestFit="1" customWidth="1"/>
    <col min="16" max="16" width="1" style="1" customWidth="1"/>
    <col min="17" max="17" width="13.42578125" style="1" bestFit="1" customWidth="1"/>
    <col min="18" max="18" width="1" style="1" customWidth="1"/>
    <col min="19" max="19" width="26.140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4.75">
      <c r="A2" s="12" t="s">
        <v>0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</row>
    <row r="3" spans="1:19" ht="24.75">
      <c r="A3" s="12" t="s">
        <v>36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</row>
    <row r="4" spans="1:19" ht="24.75">
      <c r="A4" s="12" t="s">
        <v>2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</row>
    <row r="6" spans="1:19" ht="24.75">
      <c r="A6" s="13" t="s">
        <v>3</v>
      </c>
      <c r="C6" s="14" t="s">
        <v>46</v>
      </c>
      <c r="D6" s="14" t="s">
        <v>46</v>
      </c>
      <c r="E6" s="14" t="s">
        <v>46</v>
      </c>
      <c r="F6" s="14" t="s">
        <v>46</v>
      </c>
      <c r="G6" s="14" t="s">
        <v>46</v>
      </c>
      <c r="I6" s="14" t="s">
        <v>38</v>
      </c>
      <c r="J6" s="14" t="s">
        <v>38</v>
      </c>
      <c r="K6" s="14" t="s">
        <v>38</v>
      </c>
      <c r="L6" s="14" t="s">
        <v>38</v>
      </c>
      <c r="M6" s="14" t="s">
        <v>38</v>
      </c>
      <c r="O6" s="14" t="s">
        <v>39</v>
      </c>
      <c r="P6" s="14" t="s">
        <v>39</v>
      </c>
      <c r="Q6" s="14" t="s">
        <v>39</v>
      </c>
      <c r="R6" s="14" t="s">
        <v>39</v>
      </c>
      <c r="S6" s="14" t="s">
        <v>39</v>
      </c>
    </row>
    <row r="7" spans="1:19" ht="24.75">
      <c r="A7" s="14" t="s">
        <v>3</v>
      </c>
      <c r="C7" s="14" t="s">
        <v>47</v>
      </c>
      <c r="E7" s="14" t="s">
        <v>48</v>
      </c>
      <c r="G7" s="14" t="s">
        <v>49</v>
      </c>
      <c r="I7" s="14" t="s">
        <v>50</v>
      </c>
      <c r="K7" s="14" t="s">
        <v>43</v>
      </c>
      <c r="M7" s="14" t="s">
        <v>51</v>
      </c>
      <c r="O7" s="14" t="s">
        <v>50</v>
      </c>
      <c r="Q7" s="14" t="s">
        <v>43</v>
      </c>
      <c r="S7" s="14" t="s">
        <v>51</v>
      </c>
    </row>
    <row r="8" spans="1:19">
      <c r="A8" s="1" t="s">
        <v>15</v>
      </c>
      <c r="C8" s="1" t="s">
        <v>52</v>
      </c>
      <c r="E8" s="5">
        <v>101771364</v>
      </c>
      <c r="F8" s="4"/>
      <c r="G8" s="5">
        <v>200</v>
      </c>
      <c r="H8" s="4"/>
      <c r="I8" s="5">
        <v>0</v>
      </c>
      <c r="J8" s="4"/>
      <c r="K8" s="5">
        <v>0</v>
      </c>
      <c r="L8" s="4"/>
      <c r="M8" s="5">
        <v>0</v>
      </c>
      <c r="N8" s="4"/>
      <c r="O8" s="5">
        <v>20354272800</v>
      </c>
      <c r="P8" s="4"/>
      <c r="Q8" s="5">
        <v>0</v>
      </c>
      <c r="R8" s="4"/>
      <c r="S8" s="5">
        <v>20354272800</v>
      </c>
    </row>
    <row r="9" spans="1:19" ht="24.75" thickBot="1">
      <c r="I9" s="6">
        <f>SUM(I8)</f>
        <v>0</v>
      </c>
      <c r="K9" s="6">
        <f>SUM(K8)</f>
        <v>0</v>
      </c>
      <c r="M9" s="6">
        <f>SUM(M8)</f>
        <v>0</v>
      </c>
      <c r="O9" s="6">
        <f>SUM(O8)</f>
        <v>20354272800</v>
      </c>
      <c r="Q9" s="6">
        <f>SUM(Q8)</f>
        <v>0</v>
      </c>
      <c r="S9" s="6">
        <f>SUM(S8)</f>
        <v>20354272800</v>
      </c>
    </row>
    <row r="10" spans="1:19" ht="24.75" thickTop="1"/>
  </sheetData>
  <mergeCells count="16">
    <mergeCell ref="A4:S4"/>
    <mergeCell ref="A3:S3"/>
    <mergeCell ref="A2:S2"/>
    <mergeCell ref="Q7"/>
    <mergeCell ref="S7"/>
    <mergeCell ref="O6:S6"/>
    <mergeCell ref="I7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13"/>
  <sheetViews>
    <sheetView rightToLeft="1" workbookViewId="0">
      <selection activeCell="I10" sqref="I10"/>
    </sheetView>
  </sheetViews>
  <sheetFormatPr defaultRowHeight="24"/>
  <cols>
    <col min="1" max="1" width="32" style="1" bestFit="1" customWidth="1"/>
    <col min="2" max="2" width="1" style="1" customWidth="1"/>
    <col min="3" max="3" width="13.85546875" style="1" bestFit="1" customWidth="1"/>
    <col min="4" max="4" width="1" style="1" customWidth="1"/>
    <col min="5" max="5" width="19.140625" style="1" bestFit="1" customWidth="1"/>
    <col min="6" max="6" width="1" style="1" customWidth="1"/>
    <col min="7" max="7" width="19.140625" style="1" bestFit="1" customWidth="1"/>
    <col min="8" max="8" width="1" style="1" customWidth="1"/>
    <col min="9" max="9" width="34.7109375" style="1" bestFit="1" customWidth="1"/>
    <col min="10" max="10" width="1" style="1" customWidth="1"/>
    <col min="11" max="11" width="13.85546875" style="1" bestFit="1" customWidth="1"/>
    <col min="12" max="12" width="1" style="1" customWidth="1"/>
    <col min="13" max="13" width="19.140625" style="1" bestFit="1" customWidth="1"/>
    <col min="14" max="14" width="1" style="1" customWidth="1"/>
    <col min="15" max="15" width="19.140625" style="1" bestFit="1" customWidth="1"/>
    <col min="16" max="16" width="1" style="1" customWidth="1"/>
    <col min="17" max="17" width="34.710937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4.75">
      <c r="A2" s="12" t="s">
        <v>0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</row>
    <row r="3" spans="1:17" ht="24.75">
      <c r="A3" s="12" t="s">
        <v>36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</row>
    <row r="4" spans="1:17" ht="24.75">
      <c r="A4" s="12" t="s">
        <v>2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</row>
    <row r="6" spans="1:17" ht="24.75">
      <c r="A6" s="13" t="s">
        <v>3</v>
      </c>
      <c r="C6" s="14" t="s">
        <v>38</v>
      </c>
      <c r="D6" s="14" t="s">
        <v>38</v>
      </c>
      <c r="E6" s="14" t="s">
        <v>38</v>
      </c>
      <c r="F6" s="14" t="s">
        <v>38</v>
      </c>
      <c r="G6" s="14" t="s">
        <v>38</v>
      </c>
      <c r="H6" s="14" t="s">
        <v>38</v>
      </c>
      <c r="I6" s="14" t="s">
        <v>38</v>
      </c>
      <c r="K6" s="14" t="s">
        <v>39</v>
      </c>
      <c r="L6" s="14" t="s">
        <v>39</v>
      </c>
      <c r="M6" s="14" t="s">
        <v>39</v>
      </c>
      <c r="N6" s="14" t="s">
        <v>39</v>
      </c>
      <c r="O6" s="14" t="s">
        <v>39</v>
      </c>
      <c r="P6" s="14" t="s">
        <v>39</v>
      </c>
      <c r="Q6" s="14" t="s">
        <v>39</v>
      </c>
    </row>
    <row r="7" spans="1:17" ht="24.75">
      <c r="A7" s="14" t="s">
        <v>3</v>
      </c>
      <c r="C7" s="14" t="s">
        <v>7</v>
      </c>
      <c r="E7" s="14" t="s">
        <v>53</v>
      </c>
      <c r="G7" s="14" t="s">
        <v>54</v>
      </c>
      <c r="I7" s="14" t="s">
        <v>55</v>
      </c>
      <c r="K7" s="14" t="s">
        <v>7</v>
      </c>
      <c r="M7" s="14" t="s">
        <v>53</v>
      </c>
      <c r="O7" s="14" t="s">
        <v>54</v>
      </c>
      <c r="Q7" s="14" t="s">
        <v>55</v>
      </c>
    </row>
    <row r="8" spans="1:17">
      <c r="A8" s="1" t="s">
        <v>16</v>
      </c>
      <c r="C8" s="10">
        <v>313260</v>
      </c>
      <c r="D8" s="10"/>
      <c r="E8" s="7">
        <v>10354933197</v>
      </c>
      <c r="F8" s="7"/>
      <c r="G8" s="7">
        <v>10347992622</v>
      </c>
      <c r="H8" s="7"/>
      <c r="I8" s="7">
        <f>E8-G8</f>
        <v>6940575</v>
      </c>
      <c r="J8" s="7"/>
      <c r="K8" s="7">
        <v>313260</v>
      </c>
      <c r="L8" s="7"/>
      <c r="M8" s="7">
        <v>10354933197</v>
      </c>
      <c r="N8" s="7"/>
      <c r="O8" s="7">
        <v>10311381438</v>
      </c>
      <c r="P8" s="7"/>
      <c r="Q8" s="7">
        <f>M8-O8</f>
        <v>43551759</v>
      </c>
    </row>
    <row r="9" spans="1:17">
      <c r="A9" s="1" t="s">
        <v>17</v>
      </c>
      <c r="C9" s="10">
        <v>11873324</v>
      </c>
      <c r="D9" s="10"/>
      <c r="E9" s="7">
        <v>2840682850696</v>
      </c>
      <c r="F9" s="7"/>
      <c r="G9" s="7">
        <v>2913905658399</v>
      </c>
      <c r="H9" s="7"/>
      <c r="I9" s="7">
        <f t="shared" ref="I9:I10" si="0">E9-G9</f>
        <v>-73222807703</v>
      </c>
      <c r="J9" s="7"/>
      <c r="K9" s="7">
        <v>11873324</v>
      </c>
      <c r="L9" s="7"/>
      <c r="M9" s="7">
        <v>2840682850696</v>
      </c>
      <c r="N9" s="7"/>
      <c r="O9" s="7">
        <v>2870958778968</v>
      </c>
      <c r="P9" s="7"/>
      <c r="Q9" s="7">
        <f t="shared" ref="Q9" si="1">M9-O9</f>
        <v>-30275928272</v>
      </c>
    </row>
    <row r="10" spans="1:17">
      <c r="A10" s="1" t="s">
        <v>15</v>
      </c>
      <c r="C10" s="10">
        <v>178808114</v>
      </c>
      <c r="D10" s="10"/>
      <c r="E10" s="7">
        <v>892110393629</v>
      </c>
      <c r="F10" s="7"/>
      <c r="G10" s="7">
        <v>932666451817</v>
      </c>
      <c r="H10" s="7"/>
      <c r="I10" s="7">
        <f t="shared" si="0"/>
        <v>-40556058188</v>
      </c>
      <c r="J10" s="7"/>
      <c r="K10" s="7">
        <v>178808114</v>
      </c>
      <c r="L10" s="7"/>
      <c r="M10" s="7">
        <v>892110393629</v>
      </c>
      <c r="N10" s="7"/>
      <c r="O10" s="7">
        <v>908843565850</v>
      </c>
      <c r="P10" s="7"/>
      <c r="Q10" s="7">
        <f>M10-O10</f>
        <v>-16733172221</v>
      </c>
    </row>
    <row r="11" spans="1:17" ht="24.75" thickBot="1">
      <c r="E11" s="11">
        <f>SUM(E8:E10)</f>
        <v>3743148177522</v>
      </c>
      <c r="F11" s="4"/>
      <c r="G11" s="11">
        <f>SUM(G8:G10)</f>
        <v>3856920102838</v>
      </c>
      <c r="H11" s="4"/>
      <c r="I11" s="11">
        <f>SUM(I8:I10)</f>
        <v>-113771925316</v>
      </c>
      <c r="J11" s="4"/>
      <c r="K11" s="4"/>
      <c r="L11" s="4"/>
      <c r="M11" s="11">
        <f>SUM(M8:M10)</f>
        <v>3743148177522</v>
      </c>
      <c r="N11" s="4"/>
      <c r="O11" s="11">
        <f>SUM(O8:O10)</f>
        <v>3790113726256</v>
      </c>
      <c r="P11" s="4"/>
      <c r="Q11" s="11">
        <f>SUM(Q8:Q10)</f>
        <v>-46965548734</v>
      </c>
    </row>
    <row r="12" spans="1:17" ht="24.75" thickTop="1">
      <c r="Q12" s="3"/>
    </row>
    <row r="13" spans="1:17">
      <c r="Q13" s="3"/>
    </row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R23"/>
  <sheetViews>
    <sheetView rightToLeft="1" topLeftCell="A7" workbookViewId="0">
      <selection activeCell="I21" sqref="I21"/>
    </sheetView>
  </sheetViews>
  <sheetFormatPr defaultRowHeight="24"/>
  <cols>
    <col min="1" max="1" width="32" style="1" bestFit="1" customWidth="1"/>
    <col min="2" max="2" width="1" style="1" customWidth="1"/>
    <col min="3" max="3" width="12.5703125" style="1" bestFit="1" customWidth="1"/>
    <col min="4" max="4" width="1" style="1" customWidth="1"/>
    <col min="5" max="5" width="19.140625" style="1" bestFit="1" customWidth="1"/>
    <col min="6" max="6" width="1" style="1" customWidth="1"/>
    <col min="7" max="7" width="19.140625" style="1" bestFit="1" customWidth="1"/>
    <col min="8" max="8" width="1" style="1" customWidth="1"/>
    <col min="9" max="9" width="29.7109375" style="1" bestFit="1" customWidth="1"/>
    <col min="10" max="10" width="1" style="1" customWidth="1"/>
    <col min="11" max="11" width="12.5703125" style="1" bestFit="1" customWidth="1"/>
    <col min="12" max="12" width="1" style="1" customWidth="1"/>
    <col min="13" max="13" width="19.140625" style="1" bestFit="1" customWidth="1"/>
    <col min="14" max="14" width="1" style="1" customWidth="1"/>
    <col min="15" max="15" width="19.140625" style="1" bestFit="1" customWidth="1"/>
    <col min="16" max="16" width="1" style="1" customWidth="1"/>
    <col min="17" max="17" width="29.710937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4.75">
      <c r="A2" s="12" t="s">
        <v>0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</row>
    <row r="3" spans="1:17" ht="24.75">
      <c r="A3" s="12" t="s">
        <v>36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</row>
    <row r="4" spans="1:17" ht="24.75">
      <c r="A4" s="12" t="s">
        <v>2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</row>
    <row r="6" spans="1:17" ht="24.75">
      <c r="A6" s="13" t="s">
        <v>3</v>
      </c>
      <c r="C6" s="14" t="s">
        <v>38</v>
      </c>
      <c r="D6" s="14" t="s">
        <v>38</v>
      </c>
      <c r="E6" s="14" t="s">
        <v>38</v>
      </c>
      <c r="F6" s="14" t="s">
        <v>38</v>
      </c>
      <c r="G6" s="14" t="s">
        <v>38</v>
      </c>
      <c r="H6" s="14" t="s">
        <v>38</v>
      </c>
      <c r="I6" s="14" t="s">
        <v>38</v>
      </c>
      <c r="K6" s="14" t="s">
        <v>39</v>
      </c>
      <c r="L6" s="14" t="s">
        <v>39</v>
      </c>
      <c r="M6" s="14" t="s">
        <v>39</v>
      </c>
      <c r="N6" s="14" t="s">
        <v>39</v>
      </c>
      <c r="O6" s="14" t="s">
        <v>39</v>
      </c>
      <c r="P6" s="14" t="s">
        <v>39</v>
      </c>
      <c r="Q6" s="14" t="s">
        <v>39</v>
      </c>
    </row>
    <row r="7" spans="1:17" ht="24.75">
      <c r="A7" s="14" t="s">
        <v>3</v>
      </c>
      <c r="C7" s="14" t="s">
        <v>7</v>
      </c>
      <c r="E7" s="14" t="s">
        <v>53</v>
      </c>
      <c r="G7" s="14" t="s">
        <v>54</v>
      </c>
      <c r="I7" s="14" t="s">
        <v>56</v>
      </c>
      <c r="K7" s="14" t="s">
        <v>7</v>
      </c>
      <c r="M7" s="14" t="s">
        <v>53</v>
      </c>
      <c r="O7" s="14" t="s">
        <v>54</v>
      </c>
      <c r="Q7" s="14" t="s">
        <v>56</v>
      </c>
    </row>
    <row r="8" spans="1:17">
      <c r="A8" s="1" t="s">
        <v>16</v>
      </c>
      <c r="C8" s="7">
        <v>17940446</v>
      </c>
      <c r="D8" s="7"/>
      <c r="E8" s="7">
        <v>595024866975</v>
      </c>
      <c r="F8" s="7"/>
      <c r="G8" s="7">
        <v>592366034409</v>
      </c>
      <c r="H8" s="7"/>
      <c r="I8" s="7">
        <f>E8-G8</f>
        <v>2658832566</v>
      </c>
      <c r="J8" s="7"/>
      <c r="K8" s="7">
        <v>49000583</v>
      </c>
      <c r="L8" s="7"/>
      <c r="M8" s="7">
        <v>1527932978840</v>
      </c>
      <c r="N8" s="7"/>
      <c r="O8" s="7">
        <v>1520490517918</v>
      </c>
      <c r="P8" s="7"/>
      <c r="Q8" s="7">
        <f>M8-O8</f>
        <v>7442460922</v>
      </c>
    </row>
    <row r="9" spans="1:17">
      <c r="A9" s="1" t="s">
        <v>17</v>
      </c>
      <c r="C9" s="7">
        <v>4682219</v>
      </c>
      <c r="D9" s="7"/>
      <c r="E9" s="7">
        <v>1136048337423</v>
      </c>
      <c r="F9" s="7"/>
      <c r="G9" s="7">
        <v>1134824622570</v>
      </c>
      <c r="H9" s="7"/>
      <c r="I9" s="7">
        <f t="shared" ref="I9:I17" si="0">E9-G9</f>
        <v>1223714853</v>
      </c>
      <c r="J9" s="7"/>
      <c r="K9" s="7">
        <v>19391924</v>
      </c>
      <c r="L9" s="7"/>
      <c r="M9" s="7">
        <v>4949789871580</v>
      </c>
      <c r="N9" s="7"/>
      <c r="O9" s="7">
        <v>4466666249080</v>
      </c>
      <c r="P9" s="7"/>
      <c r="Q9" s="7">
        <f t="shared" ref="Q9:Q17" si="1">M9-O9</f>
        <v>483123622500</v>
      </c>
    </row>
    <row r="10" spans="1:17">
      <c r="A10" s="1" t="s">
        <v>15</v>
      </c>
      <c r="C10" s="7">
        <v>1690240</v>
      </c>
      <c r="D10" s="7"/>
      <c r="E10" s="7">
        <v>8551049781</v>
      </c>
      <c r="F10" s="7"/>
      <c r="G10" s="7">
        <v>8597037349</v>
      </c>
      <c r="H10" s="7"/>
      <c r="I10" s="7">
        <f t="shared" si="0"/>
        <v>-45987568</v>
      </c>
      <c r="J10" s="7"/>
      <c r="K10" s="7">
        <v>20381913</v>
      </c>
      <c r="L10" s="7"/>
      <c r="M10" s="7">
        <v>133027909349</v>
      </c>
      <c r="N10" s="7"/>
      <c r="O10" s="7">
        <v>112840953256</v>
      </c>
      <c r="P10" s="7"/>
      <c r="Q10" s="7">
        <f t="shared" si="1"/>
        <v>20186956093</v>
      </c>
    </row>
    <row r="11" spans="1:17">
      <c r="A11" s="1" t="s">
        <v>57</v>
      </c>
      <c r="C11" s="7">
        <v>0</v>
      </c>
      <c r="D11" s="7"/>
      <c r="E11" s="7">
        <v>0</v>
      </c>
      <c r="F11" s="7"/>
      <c r="G11" s="7">
        <v>0</v>
      </c>
      <c r="H11" s="7"/>
      <c r="I11" s="7">
        <f t="shared" si="0"/>
        <v>0</v>
      </c>
      <c r="J11" s="7"/>
      <c r="K11" s="7">
        <v>12200</v>
      </c>
      <c r="L11" s="7"/>
      <c r="M11" s="7">
        <v>14099137479</v>
      </c>
      <c r="N11" s="7"/>
      <c r="O11" s="7">
        <v>14220619569</v>
      </c>
      <c r="P11" s="7"/>
      <c r="Q11" s="7">
        <f t="shared" si="1"/>
        <v>-121482090</v>
      </c>
    </row>
    <row r="12" spans="1:17">
      <c r="A12" s="1" t="s">
        <v>58</v>
      </c>
      <c r="C12" s="7">
        <v>0</v>
      </c>
      <c r="D12" s="7"/>
      <c r="E12" s="7">
        <v>0</v>
      </c>
      <c r="F12" s="7"/>
      <c r="G12" s="7">
        <v>0</v>
      </c>
      <c r="H12" s="7"/>
      <c r="I12" s="7">
        <f t="shared" si="0"/>
        <v>0</v>
      </c>
      <c r="J12" s="7"/>
      <c r="K12" s="7">
        <v>3515</v>
      </c>
      <c r="L12" s="7"/>
      <c r="M12" s="7">
        <v>3010171047</v>
      </c>
      <c r="N12" s="7"/>
      <c r="O12" s="7">
        <v>3009408304</v>
      </c>
      <c r="P12" s="7"/>
      <c r="Q12" s="7">
        <f t="shared" si="1"/>
        <v>762743</v>
      </c>
    </row>
    <row r="13" spans="1:17">
      <c r="A13" s="1" t="s">
        <v>59</v>
      </c>
      <c r="C13" s="7">
        <v>0</v>
      </c>
      <c r="D13" s="7"/>
      <c r="E13" s="7">
        <v>0</v>
      </c>
      <c r="F13" s="7"/>
      <c r="G13" s="7">
        <v>0</v>
      </c>
      <c r="H13" s="7"/>
      <c r="I13" s="7">
        <f t="shared" si="0"/>
        <v>0</v>
      </c>
      <c r="J13" s="7"/>
      <c r="K13" s="7">
        <v>2306</v>
      </c>
      <c r="L13" s="7"/>
      <c r="M13" s="7">
        <v>2014505888</v>
      </c>
      <c r="N13" s="7"/>
      <c r="O13" s="7">
        <v>2006881387</v>
      </c>
      <c r="P13" s="7"/>
      <c r="Q13" s="7">
        <f t="shared" si="1"/>
        <v>7624501</v>
      </c>
    </row>
    <row r="14" spans="1:17">
      <c r="A14" s="1" t="s">
        <v>60</v>
      </c>
      <c r="C14" s="7">
        <v>0</v>
      </c>
      <c r="D14" s="7"/>
      <c r="E14" s="7">
        <v>0</v>
      </c>
      <c r="F14" s="7"/>
      <c r="G14" s="7">
        <v>0</v>
      </c>
      <c r="H14" s="7"/>
      <c r="I14" s="7">
        <f t="shared" si="0"/>
        <v>0</v>
      </c>
      <c r="J14" s="7"/>
      <c r="K14" s="7">
        <v>36974</v>
      </c>
      <c r="L14" s="7"/>
      <c r="M14" s="7">
        <v>30348388085</v>
      </c>
      <c r="N14" s="7"/>
      <c r="O14" s="7">
        <v>30325118870</v>
      </c>
      <c r="P14" s="7"/>
      <c r="Q14" s="7">
        <f t="shared" si="1"/>
        <v>23269215</v>
      </c>
    </row>
    <row r="15" spans="1:17">
      <c r="A15" s="1" t="s">
        <v>61</v>
      </c>
      <c r="C15" s="7">
        <v>0</v>
      </c>
      <c r="D15" s="7"/>
      <c r="E15" s="7">
        <v>0</v>
      </c>
      <c r="F15" s="7"/>
      <c r="G15" s="7">
        <v>0</v>
      </c>
      <c r="H15" s="7"/>
      <c r="I15" s="7">
        <f t="shared" si="0"/>
        <v>0</v>
      </c>
      <c r="J15" s="7"/>
      <c r="K15" s="7">
        <v>45214</v>
      </c>
      <c r="L15" s="7"/>
      <c r="M15" s="7">
        <v>34356658025</v>
      </c>
      <c r="N15" s="7"/>
      <c r="O15" s="7">
        <v>34345544434</v>
      </c>
      <c r="P15" s="7"/>
      <c r="Q15" s="7">
        <f t="shared" si="1"/>
        <v>11113591</v>
      </c>
    </row>
    <row r="16" spans="1:17">
      <c r="A16" s="1" t="s">
        <v>62</v>
      </c>
      <c r="C16" s="7">
        <v>0</v>
      </c>
      <c r="D16" s="7"/>
      <c r="E16" s="7">
        <v>0</v>
      </c>
      <c r="F16" s="7"/>
      <c r="G16" s="7">
        <v>0</v>
      </c>
      <c r="H16" s="7"/>
      <c r="I16" s="7">
        <f t="shared" si="0"/>
        <v>0</v>
      </c>
      <c r="J16" s="7"/>
      <c r="K16" s="7">
        <v>10000</v>
      </c>
      <c r="L16" s="7"/>
      <c r="M16" s="7">
        <v>9172345225</v>
      </c>
      <c r="N16" s="7"/>
      <c r="O16" s="7">
        <v>9166641000</v>
      </c>
      <c r="P16" s="7"/>
      <c r="Q16" s="7">
        <f t="shared" si="1"/>
        <v>5704225</v>
      </c>
    </row>
    <row r="17" spans="1:18">
      <c r="A17" s="1" t="s">
        <v>63</v>
      </c>
      <c r="C17" s="7">
        <v>0</v>
      </c>
      <c r="D17" s="7"/>
      <c r="E17" s="7">
        <v>0</v>
      </c>
      <c r="F17" s="7"/>
      <c r="G17" s="7">
        <v>0</v>
      </c>
      <c r="H17" s="7"/>
      <c r="I17" s="7">
        <f t="shared" si="0"/>
        <v>0</v>
      </c>
      <c r="J17" s="7"/>
      <c r="K17" s="7">
        <v>55002</v>
      </c>
      <c r="L17" s="7"/>
      <c r="M17" s="7">
        <v>51581458297</v>
      </c>
      <c r="N17" s="7"/>
      <c r="O17" s="7">
        <v>49491963241</v>
      </c>
      <c r="P17" s="7"/>
      <c r="Q17" s="7">
        <f t="shared" si="1"/>
        <v>2089495056</v>
      </c>
    </row>
    <row r="18" spans="1:18" ht="24.75" thickBot="1">
      <c r="C18" s="7"/>
      <c r="D18" s="7"/>
      <c r="E18" s="11">
        <f>SUM(E8:E17)</f>
        <v>1739624254179</v>
      </c>
      <c r="F18" s="7"/>
      <c r="G18" s="11">
        <f>SUM(G8:G17)</f>
        <v>1735787694328</v>
      </c>
      <c r="H18" s="7"/>
      <c r="I18" s="11">
        <f>SUM(I8:I17)</f>
        <v>3836559851</v>
      </c>
      <c r="J18" s="7"/>
      <c r="K18" s="7"/>
      <c r="L18" s="7"/>
      <c r="M18" s="11">
        <f>SUM(M8:M17)</f>
        <v>6755333423815</v>
      </c>
      <c r="N18" s="7"/>
      <c r="O18" s="11">
        <f>SUM(O8:O17)</f>
        <v>6242563897059</v>
      </c>
      <c r="P18" s="7"/>
      <c r="Q18" s="11">
        <f>SUM(Q8:Q17)</f>
        <v>512769526756</v>
      </c>
    </row>
    <row r="19" spans="1:18" ht="24.75" thickTop="1"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>
        <f t="shared" ref="R19" si="2">SUM(R8:R11)</f>
        <v>0</v>
      </c>
    </row>
    <row r="20" spans="1:18">
      <c r="Q20" s="3"/>
    </row>
    <row r="21" spans="1:18">
      <c r="I21" s="10"/>
    </row>
    <row r="23" spans="1:18"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</row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13"/>
  <sheetViews>
    <sheetView rightToLeft="1" workbookViewId="0">
      <selection activeCell="M12" sqref="M12:Q12"/>
    </sheetView>
  </sheetViews>
  <sheetFormatPr defaultRowHeight="24"/>
  <cols>
    <col min="1" max="1" width="39.5703125" style="1" bestFit="1" customWidth="1"/>
    <col min="2" max="2" width="1" style="1" customWidth="1"/>
    <col min="3" max="3" width="18.85546875" style="1" bestFit="1" customWidth="1"/>
    <col min="4" max="4" width="1" style="1" customWidth="1"/>
    <col min="5" max="5" width="19.5703125" style="1" bestFit="1" customWidth="1"/>
    <col min="6" max="6" width="1" style="1" customWidth="1"/>
    <col min="7" max="7" width="15.5703125" style="1" bestFit="1" customWidth="1"/>
    <col min="8" max="8" width="1" style="1" customWidth="1"/>
    <col min="9" max="9" width="18.140625" style="1" bestFit="1" customWidth="1"/>
    <col min="10" max="10" width="1" style="1" customWidth="1"/>
    <col min="11" max="11" width="21.7109375" style="1" bestFit="1" customWidth="1"/>
    <col min="12" max="12" width="1" style="1" customWidth="1"/>
    <col min="13" max="13" width="18.85546875" style="1" bestFit="1" customWidth="1"/>
    <col min="14" max="14" width="1" style="1" customWidth="1"/>
    <col min="15" max="15" width="19.5703125" style="1" bestFit="1" customWidth="1"/>
    <col min="16" max="16" width="1" style="1" customWidth="1"/>
    <col min="17" max="17" width="17.42578125" style="1" bestFit="1" customWidth="1"/>
    <col min="18" max="18" width="1" style="1" customWidth="1"/>
    <col min="19" max="19" width="17.42578125" style="1" bestFit="1" customWidth="1"/>
    <col min="20" max="20" width="1" style="1" customWidth="1"/>
    <col min="21" max="21" width="21.7109375" style="1" bestFit="1" customWidth="1"/>
    <col min="22" max="22" width="1" style="1" customWidth="1"/>
    <col min="23" max="23" width="9.140625" style="1" customWidth="1"/>
    <col min="24" max="16384" width="9.140625" style="1"/>
  </cols>
  <sheetData>
    <row r="2" spans="1:21" ht="24.75">
      <c r="A2" s="12" t="s">
        <v>0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</row>
    <row r="3" spans="1:21" ht="24.75">
      <c r="A3" s="12" t="s">
        <v>36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</row>
    <row r="4" spans="1:21" ht="24.75">
      <c r="A4" s="12" t="s">
        <v>2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</row>
    <row r="6" spans="1:21" ht="24.75">
      <c r="A6" s="13" t="s">
        <v>3</v>
      </c>
      <c r="C6" s="14" t="s">
        <v>38</v>
      </c>
      <c r="D6" s="14" t="s">
        <v>38</v>
      </c>
      <c r="E6" s="14" t="s">
        <v>38</v>
      </c>
      <c r="F6" s="14" t="s">
        <v>38</v>
      </c>
      <c r="G6" s="14" t="s">
        <v>38</v>
      </c>
      <c r="H6" s="14" t="s">
        <v>38</v>
      </c>
      <c r="I6" s="14" t="s">
        <v>38</v>
      </c>
      <c r="J6" s="14" t="s">
        <v>38</v>
      </c>
      <c r="K6" s="14" t="s">
        <v>38</v>
      </c>
      <c r="M6" s="14" t="s">
        <v>39</v>
      </c>
      <c r="N6" s="14" t="s">
        <v>39</v>
      </c>
      <c r="O6" s="14" t="s">
        <v>39</v>
      </c>
      <c r="P6" s="14" t="s">
        <v>39</v>
      </c>
      <c r="Q6" s="14" t="s">
        <v>39</v>
      </c>
      <c r="R6" s="14" t="s">
        <v>39</v>
      </c>
      <c r="S6" s="14" t="s">
        <v>39</v>
      </c>
      <c r="T6" s="14" t="s">
        <v>39</v>
      </c>
      <c r="U6" s="14" t="s">
        <v>39</v>
      </c>
    </row>
    <row r="7" spans="1:21" ht="24.75">
      <c r="A7" s="14" t="s">
        <v>3</v>
      </c>
      <c r="C7" s="14" t="s">
        <v>64</v>
      </c>
      <c r="E7" s="14" t="s">
        <v>65</v>
      </c>
      <c r="G7" s="14" t="s">
        <v>66</v>
      </c>
      <c r="I7" s="14" t="s">
        <v>26</v>
      </c>
      <c r="K7" s="14" t="s">
        <v>67</v>
      </c>
      <c r="M7" s="14" t="s">
        <v>64</v>
      </c>
      <c r="O7" s="14" t="s">
        <v>65</v>
      </c>
      <c r="Q7" s="14" t="s">
        <v>66</v>
      </c>
      <c r="S7" s="14" t="s">
        <v>26</v>
      </c>
      <c r="U7" s="14" t="s">
        <v>67</v>
      </c>
    </row>
    <row r="8" spans="1:21">
      <c r="A8" s="1" t="s">
        <v>16</v>
      </c>
      <c r="C8" s="7">
        <v>0</v>
      </c>
      <c r="D8" s="7"/>
      <c r="E8" s="7">
        <v>6940575</v>
      </c>
      <c r="F8" s="7"/>
      <c r="G8" s="7">
        <v>2658832566</v>
      </c>
      <c r="H8" s="7"/>
      <c r="I8" s="7">
        <f>C8+E8+G8</f>
        <v>2665773141</v>
      </c>
      <c r="J8" s="7"/>
      <c r="K8" s="8">
        <f>I8/$I$12</f>
        <v>-2.4248549406502853E-2</v>
      </c>
      <c r="L8" s="7"/>
      <c r="M8" s="7">
        <v>0</v>
      </c>
      <c r="N8" s="7"/>
      <c r="O8" s="7">
        <v>43551759</v>
      </c>
      <c r="P8" s="7"/>
      <c r="Q8" s="7">
        <v>7442460922</v>
      </c>
      <c r="R8" s="7"/>
      <c r="S8" s="7">
        <f>M8+O8+Q8</f>
        <v>7486012681</v>
      </c>
      <c r="T8" s="7"/>
      <c r="U8" s="8">
        <f>S8/$S$12</f>
        <v>1.5466320249927785E-2</v>
      </c>
    </row>
    <row r="9" spans="1:21">
      <c r="A9" s="1" t="s">
        <v>17</v>
      </c>
      <c r="C9" s="7">
        <v>0</v>
      </c>
      <c r="D9" s="7"/>
      <c r="E9" s="7">
        <v>-73222807702</v>
      </c>
      <c r="F9" s="7"/>
      <c r="G9" s="7">
        <v>1223714853</v>
      </c>
      <c r="H9" s="7"/>
      <c r="I9" s="7">
        <f t="shared" ref="I9:I10" si="0">C9+E9+G9</f>
        <v>-71999092849</v>
      </c>
      <c r="J9" s="7"/>
      <c r="K9" s="8">
        <f t="shared" ref="K9:K11" si="1">I9/$I$12</f>
        <v>0.6549220311813333</v>
      </c>
      <c r="L9" s="7"/>
      <c r="M9" s="7">
        <v>0</v>
      </c>
      <c r="N9" s="7"/>
      <c r="O9" s="7">
        <v>-30275928271</v>
      </c>
      <c r="P9" s="7"/>
      <c r="Q9" s="7">
        <v>483123622500</v>
      </c>
      <c r="R9" s="7"/>
      <c r="S9" s="7">
        <f>M9+O9+Q9</f>
        <v>452847694229</v>
      </c>
      <c r="T9" s="7"/>
      <c r="U9" s="8">
        <f t="shared" ref="U9:U11" si="2">S9/$S$12</f>
        <v>0.93559652672823046</v>
      </c>
    </row>
    <row r="10" spans="1:21">
      <c r="A10" s="1" t="s">
        <v>15</v>
      </c>
      <c r="C10" s="7">
        <v>0</v>
      </c>
      <c r="D10" s="7"/>
      <c r="E10" s="7">
        <v>-40556058189</v>
      </c>
      <c r="F10" s="7"/>
      <c r="G10" s="7">
        <v>-45987568</v>
      </c>
      <c r="H10" s="7"/>
      <c r="I10" s="7">
        <f t="shared" si="0"/>
        <v>-40602045757</v>
      </c>
      <c r="J10" s="7"/>
      <c r="K10" s="8">
        <f t="shared" si="1"/>
        <v>0.3693265182251696</v>
      </c>
      <c r="L10" s="7"/>
      <c r="M10" s="7">
        <v>20354272800</v>
      </c>
      <c r="N10" s="7"/>
      <c r="O10" s="7">
        <v>-16733172222</v>
      </c>
      <c r="P10" s="7"/>
      <c r="Q10" s="7">
        <v>20186956093</v>
      </c>
      <c r="R10" s="7"/>
      <c r="S10" s="7">
        <f>M10+O10+Q10</f>
        <v>23808056671</v>
      </c>
      <c r="T10" s="7"/>
      <c r="U10" s="8">
        <f t="shared" si="2"/>
        <v>4.9188138558286208E-2</v>
      </c>
    </row>
    <row r="11" spans="1:21">
      <c r="A11" s="1" t="s">
        <v>57</v>
      </c>
      <c r="C11" s="7">
        <v>0</v>
      </c>
      <c r="D11" s="7"/>
      <c r="E11" s="7">
        <v>0</v>
      </c>
      <c r="F11" s="7"/>
      <c r="G11" s="7">
        <v>0</v>
      </c>
      <c r="H11" s="7"/>
      <c r="I11" s="7">
        <f>C11+E11+G11</f>
        <v>0</v>
      </c>
      <c r="J11" s="7"/>
      <c r="K11" s="8">
        <f t="shared" si="1"/>
        <v>0</v>
      </c>
      <c r="L11" s="7"/>
      <c r="M11" s="7">
        <v>0</v>
      </c>
      <c r="N11" s="7"/>
      <c r="O11" s="7">
        <v>0</v>
      </c>
      <c r="P11" s="7"/>
      <c r="Q11" s="7">
        <v>-121482090</v>
      </c>
      <c r="R11" s="7"/>
      <c r="S11" s="7">
        <f>M11+O11+Q11</f>
        <v>-121482090</v>
      </c>
      <c r="T11" s="7"/>
      <c r="U11" s="8">
        <f t="shared" si="2"/>
        <v>-2.5098553644442454E-4</v>
      </c>
    </row>
    <row r="12" spans="1:21" ht="24.75" thickBot="1">
      <c r="C12" s="11">
        <f>SUM(C8:C11)</f>
        <v>0</v>
      </c>
      <c r="D12" s="7"/>
      <c r="E12" s="11">
        <f>SUM(E8:E11)</f>
        <v>-113771925316</v>
      </c>
      <c r="F12" s="7"/>
      <c r="G12" s="11">
        <f>SUM(G8:G11)</f>
        <v>3836559851</v>
      </c>
      <c r="H12" s="7"/>
      <c r="I12" s="11">
        <f>SUM(I8:I11)</f>
        <v>-109935365465</v>
      </c>
      <c r="J12" s="7"/>
      <c r="K12" s="9">
        <f>SUM(K8:K11)</f>
        <v>1</v>
      </c>
      <c r="L12" s="7"/>
      <c r="M12" s="11">
        <f>SUM(M8:M11)</f>
        <v>20354272800</v>
      </c>
      <c r="N12" s="7"/>
      <c r="O12" s="11">
        <f>SUM(O8:O11)</f>
        <v>-46965548734</v>
      </c>
      <c r="P12" s="7"/>
      <c r="Q12" s="11">
        <f>SUM(Q8:Q11)</f>
        <v>510631557425</v>
      </c>
      <c r="R12" s="7"/>
      <c r="S12" s="11">
        <f>SUM(S8:S11)</f>
        <v>484020281491</v>
      </c>
      <c r="T12" s="7"/>
      <c r="U12" s="9">
        <f>SUM(U8:U11)</f>
        <v>1.0000000000000002</v>
      </c>
    </row>
    <row r="13" spans="1:21" ht="24.75" thickTop="1"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</row>
  </sheetData>
  <mergeCells count="16">
    <mergeCell ref="A4:U4"/>
    <mergeCell ref="A3:U3"/>
    <mergeCell ref="A2:U2"/>
    <mergeCell ref="S7"/>
    <mergeCell ref="U7"/>
    <mergeCell ref="M6:U6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تاییدیه</vt:lpstr>
      <vt:lpstr>سهام</vt:lpstr>
      <vt:lpstr>سپرده</vt:lpstr>
      <vt:lpstr>جمع درآمدها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Ghayouri, Ali</dc:creator>
  <cp:lastModifiedBy>Ali Ghayouri</cp:lastModifiedBy>
  <dcterms:created xsi:type="dcterms:W3CDTF">2021-12-28T14:07:15Z</dcterms:created>
  <dcterms:modified xsi:type="dcterms:W3CDTF">2021-12-29T13:28:29Z</dcterms:modified>
</cp:coreProperties>
</file>