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دی ماه- جهت بررسی\"/>
    </mc:Choice>
  </mc:AlternateContent>
  <xr:revisionPtr revIDLastSave="0" documentId="13_ncr:1_{975FEE6E-5359-4111-9101-99777B9FC154}" xr6:coauthVersionLast="47" xr6:coauthVersionMax="47" xr10:uidLastSave="{00000000-0000-0000-0000-000000000000}"/>
  <bookViews>
    <workbookView xWindow="0" yWindow="735" windowWidth="27840" windowHeight="14865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6" l="1"/>
  <c r="G10" i="15"/>
  <c r="D10" i="15"/>
  <c r="F10" i="15"/>
  <c r="E9" i="14"/>
  <c r="C9" i="14"/>
  <c r="C9" i="15" s="1"/>
  <c r="G8" i="13"/>
  <c r="I9" i="13"/>
  <c r="K8" i="13" s="1"/>
  <c r="K9" i="13" s="1"/>
  <c r="G9" i="13"/>
  <c r="E9" i="13"/>
  <c r="C8" i="15" s="1"/>
  <c r="Q14" i="12"/>
  <c r="O14" i="12"/>
  <c r="C14" i="12"/>
  <c r="E14" i="12"/>
  <c r="G14" i="12"/>
  <c r="K14" i="12"/>
  <c r="M14" i="12"/>
  <c r="M12" i="11"/>
  <c r="O12" i="11"/>
  <c r="Q12" i="11"/>
  <c r="S9" i="11"/>
  <c r="S10" i="11"/>
  <c r="S11" i="11"/>
  <c r="S8" i="11"/>
  <c r="C12" i="11"/>
  <c r="E12" i="11"/>
  <c r="G12" i="11"/>
  <c r="I9" i="11"/>
  <c r="I10" i="11"/>
  <c r="I11" i="11"/>
  <c r="I8" i="11"/>
  <c r="E18" i="10"/>
  <c r="G18" i="10"/>
  <c r="M18" i="10"/>
  <c r="O18" i="10"/>
  <c r="Q9" i="10"/>
  <c r="Q10" i="10"/>
  <c r="Q11" i="10"/>
  <c r="Q12" i="10"/>
  <c r="Q18" i="10" s="1"/>
  <c r="Q13" i="10"/>
  <c r="Q14" i="10"/>
  <c r="Q15" i="10"/>
  <c r="Q16" i="10"/>
  <c r="Q17" i="10"/>
  <c r="Q8" i="10"/>
  <c r="I9" i="10"/>
  <c r="I10" i="10"/>
  <c r="I11" i="10"/>
  <c r="I12" i="10"/>
  <c r="I13" i="10"/>
  <c r="I14" i="10"/>
  <c r="I15" i="10"/>
  <c r="I16" i="10"/>
  <c r="I17" i="10"/>
  <c r="I8" i="10"/>
  <c r="I18" i="10" s="1"/>
  <c r="Q9" i="9"/>
  <c r="Q10" i="9"/>
  <c r="Q8" i="9"/>
  <c r="I9" i="9"/>
  <c r="I10" i="9"/>
  <c r="I8" i="9"/>
  <c r="I11" i="9" s="1"/>
  <c r="O11" i="9"/>
  <c r="M11" i="9"/>
  <c r="G11" i="9"/>
  <c r="E11" i="9"/>
  <c r="I9" i="8"/>
  <c r="K9" i="8"/>
  <c r="M9" i="8"/>
  <c r="O9" i="8"/>
  <c r="Q9" i="8"/>
  <c r="S9" i="8"/>
  <c r="I9" i="7"/>
  <c r="K9" i="7"/>
  <c r="M9" i="7"/>
  <c r="O9" i="7"/>
  <c r="Q9" i="7"/>
  <c r="S9" i="7"/>
  <c r="K10" i="6"/>
  <c r="M10" i="6"/>
  <c r="O10" i="6"/>
  <c r="Q10" i="6"/>
  <c r="Y12" i="1"/>
  <c r="E12" i="1"/>
  <c r="G12" i="1"/>
  <c r="K12" i="1"/>
  <c r="O12" i="1"/>
  <c r="U12" i="1"/>
  <c r="W12" i="1"/>
  <c r="K8" i="11" l="1"/>
  <c r="U11" i="11"/>
  <c r="K10" i="11"/>
  <c r="I12" i="11"/>
  <c r="C7" i="15" s="1"/>
  <c r="S12" i="11"/>
  <c r="U9" i="11" s="1"/>
  <c r="Q11" i="9"/>
  <c r="C10" i="15" l="1"/>
  <c r="U10" i="11"/>
  <c r="U8" i="11"/>
  <c r="K11" i="11"/>
  <c r="K9" i="11"/>
  <c r="K12" i="11" s="1"/>
  <c r="E8" i="15" l="1"/>
  <c r="E9" i="15"/>
  <c r="E7" i="15"/>
  <c r="E10" i="15" s="1"/>
  <c r="U12" i="11"/>
</calcChain>
</file>

<file path=xl/sharedStrings.xml><?xml version="1.0" encoding="utf-8"?>
<sst xmlns="http://schemas.openxmlformats.org/spreadsheetml/2006/main" count="334" uniqueCount="82">
  <si>
    <t>صندوق سرمایه‌گذاری اختصاصی بازارگردانی مفید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</si>
  <si>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</si>
  <si>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</si>
  <si>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</si>
  <si>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</si>
  <si>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</si>
  <si>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</si>
  <si>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</si>
  <si>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</si>
  <si>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</si>
  <si>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</si>
  <si>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</si>
  <si>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</si>
  <si>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</si>
  <si>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</si>
  <si>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</si>
  <si>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س.توسعه اندوخته آینده-س</t>
  </si>
  <si>
    <t>صندوق سکه طلای مفید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</si>
  <si>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</si>
  <si>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</si>
  <si>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</si>
  <si>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</si>
  <si>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</si>
  <si>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</si>
  <si>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</si>
  <si>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</si>
  <si>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</si>
  <si>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</si>
  <si>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</si>
  <si>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</si>
  <si>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</si>
  <si>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</si>
  <si>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</si>
  <si>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</si>
  <si>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</si>
  <si>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</si>
  <si>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</si>
  <si>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</si>
  <si>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</si>
  <si>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</si>
  <si>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</si>
  <si>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</si>
  <si>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</si>
  <si>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</si>
  <si>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</si>
  <si>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</si>
  <si>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</si>
  <si>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</si>
  <si>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</si>
  <si>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</si>
  <si>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</si>
  <si>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</si>
  <si>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</si>
  <si>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</si>
  <si>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</si>
  <si>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</si>
  <si>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</si>
  <si>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جدید0012رفاه</t>
  </si>
  <si>
    <t>اسنادخزانه-م14بودجه98-010318</t>
  </si>
  <si>
    <t>اسنادخزانه-م3بودجه99-011110</t>
  </si>
  <si>
    <t>اسنادخزانه-م18بودجه98-010614</t>
  </si>
  <si>
    <t>اسنادخزانه-م11بودجه98-001013</t>
  </si>
  <si>
    <t>اسنادخزانه-م12بودجه98-001111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</si>
  <si>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</si>
  <si>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</si>
  <si>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</si>
  <si>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</si>
  <si>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</si>
  <si>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</si>
  <si>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</si>
  <si>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</si>
  <si>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</si>
  <si>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</si>
  <si>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</si>
  <si>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</si>
  <si>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</si>
  <si>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</si>
  <si>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1400/10/01</t>
  </si>
  <si>
    <t>-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</si>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</sst>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10" fontId="2" fillId="0" borderId="0" xfId="1" applyNumberFormat="1" applyFont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0</xdr:row>
          <xdr:rowOff>142875</xdr:rowOff>
        </xdr:from>
        <xdr:to>
          <xdr:col>11</xdr:col>
          <xdr:colOff>161925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17DA28-37AD-47B6-A26D-7024DC65F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EBAF-AD46-427C-971B-1E28B8F6FDB0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552450</xdr:colOff>
                <xdr:row>0</xdr:row>
                <xdr:rowOff>142875</xdr:rowOff>
              </from>
              <to>
                <xdr:col>11</xdr:col>
                <xdr:colOff>171450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I14" sqref="I14"/>
    </sheetView>
  </sheetViews>
  <sheetFormatPr defaultRowHeight="2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40</v>
      </c>
      <c r="C6" s="19" t="s">
        <v>38</v>
      </c>
      <c r="D6" s="19" t="s">
        <v>38</v>
      </c>
      <c r="E6" s="19" t="s">
        <v>38</v>
      </c>
      <c r="F6" s="19" t="s">
        <v>38</v>
      </c>
      <c r="G6" s="19" t="s">
        <v>38</v>
      </c>
      <c r="H6" s="19" t="s">
        <v>38</v>
      </c>
      <c r="I6" s="19" t="s">
        <v>38</v>
      </c>
      <c r="K6" s="19" t="s">
        <v>39</v>
      </c>
      <c r="L6" s="19" t="s">
        <v>39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</row>
    <row r="7" spans="1:17" ht="24.75">
      <c r="A7" s="19" t="s">
        <v>40</v>
      </c>
      <c r="C7" s="19" t="s">
        <v>68</v>
      </c>
      <c r="E7" s="19" t="s">
        <v>65</v>
      </c>
      <c r="G7" s="19" t="s">
        <v>66</v>
      </c>
      <c r="I7" s="19" t="s">
        <v>69</v>
      </c>
      <c r="K7" s="19" t="s">
        <v>68</v>
      </c>
      <c r="M7" s="19" t="s">
        <v>65</v>
      </c>
      <c r="O7" s="19" t="s">
        <v>66</v>
      </c>
      <c r="Q7" s="19" t="s">
        <v>69</v>
      </c>
    </row>
    <row r="8" spans="1:17">
      <c r="A8" s="1" t="s">
        <v>58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762743</v>
      </c>
      <c r="P8" s="4"/>
      <c r="Q8" s="5">
        <v>762743</v>
      </c>
    </row>
    <row r="9" spans="1:17">
      <c r="A9" s="1" t="s">
        <v>59</v>
      </c>
      <c r="C9" s="5">
        <v>0</v>
      </c>
      <c r="D9" s="4"/>
      <c r="E9" s="5">
        <v>0</v>
      </c>
      <c r="F9" s="4"/>
      <c r="G9" s="5">
        <v>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11113591</v>
      </c>
      <c r="P9" s="4"/>
      <c r="Q9" s="5">
        <v>11113591</v>
      </c>
    </row>
    <row r="10" spans="1:17">
      <c r="A10" s="1" t="s">
        <v>60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23269215</v>
      </c>
      <c r="P10" s="4"/>
      <c r="Q10" s="5">
        <v>23269215</v>
      </c>
    </row>
    <row r="11" spans="1:17">
      <c r="A11" s="1" t="s">
        <v>61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2089495056</v>
      </c>
      <c r="P11" s="4"/>
      <c r="Q11" s="5">
        <v>2089495056</v>
      </c>
    </row>
    <row r="12" spans="1:17">
      <c r="A12" s="1" t="s">
        <v>62</v>
      </c>
      <c r="C12" s="5">
        <v>0</v>
      </c>
      <c r="D12" s="4"/>
      <c r="E12" s="5">
        <v>0</v>
      </c>
      <c r="F12" s="4"/>
      <c r="G12" s="5">
        <v>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5704225</v>
      </c>
      <c r="P12" s="4"/>
      <c r="Q12" s="5">
        <v>5704225</v>
      </c>
    </row>
    <row r="13" spans="1:17">
      <c r="A13" s="1" t="s">
        <v>63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7624501</v>
      </c>
      <c r="P13" s="4"/>
      <c r="Q13" s="5">
        <v>7624501</v>
      </c>
    </row>
    <row r="14" spans="1:17" ht="24.75" thickBot="1">
      <c r="C14" s="11">
        <f>SUM(C8:C13)</f>
        <v>0</v>
      </c>
      <c r="D14" s="4"/>
      <c r="E14" s="11">
        <f>SUM(E8:E13)</f>
        <v>0</v>
      </c>
      <c r="F14" s="4"/>
      <c r="G14" s="11">
        <f>SUM(G8:G13)</f>
        <v>0</v>
      </c>
      <c r="H14" s="4"/>
      <c r="I14" s="10"/>
      <c r="J14" s="4"/>
      <c r="K14" s="11">
        <f>SUM(K8:K13)</f>
        <v>0</v>
      </c>
      <c r="L14" s="4"/>
      <c r="M14" s="11">
        <f>SUM(M8:M13)</f>
        <v>0</v>
      </c>
      <c r="N14" s="4"/>
      <c r="O14" s="11">
        <f>SUM(O8:O13)</f>
        <v>2137969331</v>
      </c>
      <c r="P14" s="4"/>
      <c r="Q14" s="11">
        <f>SUM(SUM(Q8:Q13))</f>
        <v>2137969331</v>
      </c>
    </row>
    <row r="15" spans="1:17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4"/>
      <c r="Q1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19" sqref="I19"/>
    </sheetView>
  </sheetViews>
  <sheetFormatPr defaultRowHeight="24"/>
  <cols>
    <col min="1" max="1" width="1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9" t="s">
        <v>70</v>
      </c>
      <c r="B6" s="19" t="s">
        <v>70</v>
      </c>
      <c r="C6" s="19" t="s">
        <v>70</v>
      </c>
      <c r="E6" s="19" t="s">
        <v>38</v>
      </c>
      <c r="F6" s="19" t="s">
        <v>38</v>
      </c>
      <c r="G6" s="19" t="s">
        <v>38</v>
      </c>
      <c r="I6" s="19" t="s">
        <v>39</v>
      </c>
      <c r="J6" s="19" t="s">
        <v>39</v>
      </c>
      <c r="K6" s="19" t="s">
        <v>39</v>
      </c>
    </row>
    <row r="7" spans="1:11" ht="24.75">
      <c r="A7" s="19" t="s">
        <v>71</v>
      </c>
      <c r="C7" s="19" t="s">
        <v>23</v>
      </c>
      <c r="E7" s="19" t="s">
        <v>72</v>
      </c>
      <c r="G7" s="19" t="s">
        <v>73</v>
      </c>
      <c r="I7" s="19" t="s">
        <v>72</v>
      </c>
      <c r="K7" s="19" t="s">
        <v>73</v>
      </c>
    </row>
    <row r="8" spans="1:11">
      <c r="A8" s="1" t="s">
        <v>29</v>
      </c>
      <c r="C8" s="1" t="s">
        <v>30</v>
      </c>
      <c r="E8" s="5">
        <v>587128016</v>
      </c>
      <c r="F8" s="4"/>
      <c r="G8" s="8">
        <f>E8/$E$9</f>
        <v>1</v>
      </c>
      <c r="H8" s="4"/>
      <c r="I8" s="5">
        <v>5257913323</v>
      </c>
      <c r="J8" s="4"/>
      <c r="K8" s="8">
        <f>I8/$I$9</f>
        <v>1</v>
      </c>
    </row>
    <row r="9" spans="1:11" ht="24.75" thickBot="1">
      <c r="E9" s="11">
        <f>SUM(E8)</f>
        <v>587128016</v>
      </c>
      <c r="F9" s="4"/>
      <c r="G9" s="9">
        <f>SUM(G8)</f>
        <v>1</v>
      </c>
      <c r="H9" s="4"/>
      <c r="I9" s="11">
        <f>SUM(I8)</f>
        <v>5257913323</v>
      </c>
      <c r="J9" s="4"/>
      <c r="K9" s="9">
        <f>SUM(K8)</f>
        <v>1</v>
      </c>
    </row>
    <row r="10" spans="1:11" ht="24.75" thickTop="1">
      <c r="E10" s="3"/>
      <c r="I10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9" sqref="E19"/>
    </sheetView>
  </sheetViews>
  <sheetFormatPr defaultRowHeight="24"/>
  <cols>
    <col min="1" max="1" width="31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36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E5" s="2" t="s">
        <v>79</v>
      </c>
    </row>
    <row r="6" spans="1:5" ht="24.75">
      <c r="A6" s="18" t="s">
        <v>74</v>
      </c>
      <c r="C6" s="19" t="s">
        <v>38</v>
      </c>
      <c r="E6" s="19" t="s">
        <v>80</v>
      </c>
    </row>
    <row r="7" spans="1:5" ht="24.75">
      <c r="A7" s="19" t="s">
        <v>74</v>
      </c>
      <c r="C7" s="19" t="s">
        <v>26</v>
      </c>
      <c r="E7" s="19" t="s">
        <v>26</v>
      </c>
    </row>
    <row r="8" spans="1:5">
      <c r="A8" s="1" t="s">
        <v>81</v>
      </c>
      <c r="C8" s="3">
        <v>50220410097</v>
      </c>
      <c r="E8" s="3">
        <v>56195114620</v>
      </c>
    </row>
    <row r="9" spans="1:5" ht="25.5" thickBot="1">
      <c r="A9" s="2" t="s">
        <v>45</v>
      </c>
      <c r="C9" s="12">
        <f>SUM(C8)</f>
        <v>50220410097</v>
      </c>
      <c r="E9" s="12">
        <f>SUM(E8)</f>
        <v>56195114620</v>
      </c>
    </row>
    <row r="10" spans="1:5" ht="24.7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C13" sqref="C13"/>
    </sheetView>
  </sheetViews>
  <sheetFormatPr defaultRowHeight="2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customWidth="1"/>
    <col min="16" max="16" width="1.42578125" style="1" customWidth="1"/>
    <col min="17" max="17" width="13.855468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8" t="s">
        <v>3</v>
      </c>
      <c r="C6" s="19" t="s">
        <v>77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6">
        <v>178808114</v>
      </c>
      <c r="D9" s="6"/>
      <c r="E9" s="6">
        <v>970139402141</v>
      </c>
      <c r="F9" s="6"/>
      <c r="G9" s="6">
        <v>892110393627.96704</v>
      </c>
      <c r="H9" s="6"/>
      <c r="I9" s="6">
        <v>1505064</v>
      </c>
      <c r="J9" s="6"/>
      <c r="K9" s="6">
        <v>7525382120</v>
      </c>
      <c r="L9" s="6"/>
      <c r="M9" s="6">
        <v>-2908239</v>
      </c>
      <c r="N9" s="6"/>
      <c r="O9" s="6">
        <v>14640102237</v>
      </c>
      <c r="P9" s="6"/>
      <c r="Q9" s="6">
        <v>177404939</v>
      </c>
      <c r="R9" s="6"/>
      <c r="S9" s="6">
        <v>4936</v>
      </c>
      <c r="T9" s="6"/>
      <c r="U9" s="6">
        <v>961895356846</v>
      </c>
      <c r="V9" s="6"/>
      <c r="W9" s="6">
        <v>875005269112.03296</v>
      </c>
      <c r="X9" s="6"/>
      <c r="Y9" s="8">
        <v>0.20807586382829596</v>
      </c>
    </row>
    <row r="10" spans="1:25">
      <c r="A10" s="1" t="s">
        <v>16</v>
      </c>
      <c r="C10" s="6">
        <v>11873324</v>
      </c>
      <c r="D10" s="6"/>
      <c r="E10" s="6">
        <v>2866857544490</v>
      </c>
      <c r="F10" s="6"/>
      <c r="G10" s="6">
        <v>2840682850696.6299</v>
      </c>
      <c r="H10" s="6"/>
      <c r="I10" s="6">
        <v>2833943</v>
      </c>
      <c r="J10" s="6"/>
      <c r="K10" s="6">
        <v>685492542218</v>
      </c>
      <c r="L10" s="6"/>
      <c r="M10" s="6">
        <v>-2752921</v>
      </c>
      <c r="N10" s="6"/>
      <c r="O10" s="6">
        <v>667254421230</v>
      </c>
      <c r="P10" s="6"/>
      <c r="Q10" s="6">
        <v>11954346</v>
      </c>
      <c r="R10" s="6"/>
      <c r="S10" s="6">
        <v>226595</v>
      </c>
      <c r="T10" s="6"/>
      <c r="U10" s="6">
        <v>2886698625602</v>
      </c>
      <c r="V10" s="6"/>
      <c r="W10" s="6">
        <v>2708151693048</v>
      </c>
      <c r="X10" s="6"/>
      <c r="Y10" s="8">
        <v>0.64399726813219604</v>
      </c>
    </row>
    <row r="11" spans="1:25">
      <c r="A11" s="1" t="s">
        <v>17</v>
      </c>
      <c r="C11" s="6">
        <v>313260</v>
      </c>
      <c r="D11" s="6"/>
      <c r="E11" s="6">
        <v>10311381438</v>
      </c>
      <c r="F11" s="6"/>
      <c r="G11" s="6">
        <v>10354933195</v>
      </c>
      <c r="H11" s="6"/>
      <c r="I11" s="6">
        <v>5531564</v>
      </c>
      <c r="J11" s="6"/>
      <c r="K11" s="6">
        <v>174403004788</v>
      </c>
      <c r="L11" s="6"/>
      <c r="M11" s="6">
        <v>-5467207</v>
      </c>
      <c r="N11" s="6"/>
      <c r="O11" s="6">
        <v>172680792249</v>
      </c>
      <c r="P11" s="6"/>
      <c r="Q11" s="6">
        <v>377617</v>
      </c>
      <c r="R11" s="6"/>
      <c r="S11" s="6">
        <v>30135</v>
      </c>
      <c r="T11" s="6"/>
      <c r="U11" s="6">
        <v>11323970578</v>
      </c>
      <c r="V11" s="6"/>
      <c r="W11" s="6">
        <v>11376871012.6922</v>
      </c>
      <c r="X11" s="6"/>
      <c r="Y11" s="8">
        <v>2.7054148668514289E-3</v>
      </c>
    </row>
    <row r="12" spans="1:25" ht="24.75" thickBot="1">
      <c r="C12" s="6"/>
      <c r="D12" s="6"/>
      <c r="E12" s="7">
        <f>SUM(E9:E11)</f>
        <v>3847308328069</v>
      </c>
      <c r="F12" s="6"/>
      <c r="G12" s="7">
        <f>SUM(G9:G11)</f>
        <v>3743148177519.5967</v>
      </c>
      <c r="H12" s="6"/>
      <c r="I12" s="6"/>
      <c r="J12" s="6"/>
      <c r="K12" s="7">
        <f>SUM(K9:K11)</f>
        <v>867420929126</v>
      </c>
      <c r="L12" s="6"/>
      <c r="M12" s="6"/>
      <c r="N12" s="6"/>
      <c r="O12" s="7">
        <f>SUM(O9:O11)</f>
        <v>854575315716</v>
      </c>
      <c r="P12" s="6"/>
      <c r="Q12" s="6"/>
      <c r="R12" s="6"/>
      <c r="S12" s="6"/>
      <c r="T12" s="6"/>
      <c r="U12" s="7">
        <f>SUM(U9:U11)</f>
        <v>3859917953026</v>
      </c>
      <c r="V12" s="6"/>
      <c r="W12" s="7">
        <f>SUM(W9:W11)</f>
        <v>3594533833172.7256</v>
      </c>
      <c r="X12" s="6"/>
      <c r="Y12" s="9">
        <f>SUM(Y9:Y11)</f>
        <v>0.85477854682734333</v>
      </c>
    </row>
    <row r="13" spans="1:25" ht="24.75" thickTop="1">
      <c r="G13" s="3"/>
      <c r="P13" s="6"/>
      <c r="W13" s="3"/>
    </row>
    <row r="14" spans="1:25">
      <c r="G14" s="3"/>
      <c r="P14" s="6"/>
      <c r="W14" s="3"/>
      <c r="Y14" s="15"/>
    </row>
    <row r="15" spans="1:25">
      <c r="Y15" s="15"/>
    </row>
    <row r="16" spans="1:25">
      <c r="Y16" s="1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1"/>
  <sheetViews>
    <sheetView rightToLeft="1" workbookViewId="0">
      <selection activeCell="A4" sqref="A4:S4"/>
    </sheetView>
  </sheetViews>
  <sheetFormatPr defaultRowHeight="24"/>
  <cols>
    <col min="1" max="1" width="17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2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2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2" ht="24.75">
      <c r="A6" s="18" t="s">
        <v>21</v>
      </c>
      <c r="C6" s="19" t="s">
        <v>22</v>
      </c>
      <c r="D6" s="19" t="s">
        <v>22</v>
      </c>
      <c r="E6" s="19" t="s">
        <v>22</v>
      </c>
      <c r="F6" s="19" t="s">
        <v>22</v>
      </c>
      <c r="G6" s="19" t="s">
        <v>22</v>
      </c>
      <c r="H6" s="19" t="s">
        <v>22</v>
      </c>
      <c r="I6" s="19" t="s">
        <v>22</v>
      </c>
      <c r="K6" s="19" t="s">
        <v>77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2" ht="24.75">
      <c r="A7" s="19" t="s">
        <v>21</v>
      </c>
      <c r="C7" s="19" t="s">
        <v>23</v>
      </c>
      <c r="E7" s="19" t="s">
        <v>24</v>
      </c>
      <c r="G7" s="19" t="s">
        <v>25</v>
      </c>
      <c r="I7" s="19" t="s">
        <v>19</v>
      </c>
      <c r="K7" s="19" t="s">
        <v>26</v>
      </c>
      <c r="M7" s="19" t="s">
        <v>27</v>
      </c>
      <c r="O7" s="19" t="s">
        <v>28</v>
      </c>
      <c r="Q7" s="19" t="s">
        <v>26</v>
      </c>
      <c r="S7" s="19" t="s">
        <v>20</v>
      </c>
    </row>
    <row r="8" spans="1:22">
      <c r="A8" s="1" t="s">
        <v>29</v>
      </c>
      <c r="C8" s="4" t="s">
        <v>30</v>
      </c>
      <c r="D8" s="4"/>
      <c r="E8" s="4" t="s">
        <v>31</v>
      </c>
      <c r="F8" s="4"/>
      <c r="G8" s="4" t="s">
        <v>32</v>
      </c>
      <c r="H8" s="4"/>
      <c r="I8" s="5">
        <v>8</v>
      </c>
      <c r="J8" s="4"/>
      <c r="K8" s="5">
        <v>414121125787</v>
      </c>
      <c r="L8" s="4"/>
      <c r="M8" s="5">
        <v>803692886406</v>
      </c>
      <c r="N8" s="4"/>
      <c r="O8" s="5">
        <v>717342254693</v>
      </c>
      <c r="P8" s="4"/>
      <c r="Q8" s="5">
        <v>500471757500</v>
      </c>
      <c r="R8" s="4"/>
      <c r="S8" s="8">
        <v>0.11901196134413757</v>
      </c>
      <c r="T8" s="4"/>
      <c r="U8" s="4"/>
      <c r="V8" s="4"/>
    </row>
    <row r="9" spans="1:22">
      <c r="A9" s="1" t="s">
        <v>33</v>
      </c>
      <c r="C9" s="4" t="s">
        <v>34</v>
      </c>
      <c r="D9" s="4"/>
      <c r="E9" s="4" t="s">
        <v>31</v>
      </c>
      <c r="F9" s="4"/>
      <c r="G9" s="4" t="s">
        <v>35</v>
      </c>
      <c r="H9" s="4"/>
      <c r="I9" s="5">
        <v>10</v>
      </c>
      <c r="J9" s="4"/>
      <c r="K9" s="5">
        <v>114738469719</v>
      </c>
      <c r="L9" s="4"/>
      <c r="M9" s="5">
        <v>9614750666</v>
      </c>
      <c r="N9" s="4"/>
      <c r="O9" s="5">
        <v>14190950873</v>
      </c>
      <c r="P9" s="4"/>
      <c r="Q9" s="5">
        <v>110162269512</v>
      </c>
      <c r="R9" s="4"/>
      <c r="S9" s="8">
        <v>2.6196538694283081E-2</v>
      </c>
      <c r="T9" s="4"/>
      <c r="U9" s="4"/>
      <c r="V9" s="4"/>
    </row>
    <row r="10" spans="1:22" ht="24.75" thickBot="1">
      <c r="C10" s="4"/>
      <c r="D10" s="4"/>
      <c r="E10" s="4"/>
      <c r="F10" s="4"/>
      <c r="G10" s="4"/>
      <c r="H10" s="4"/>
      <c r="I10" s="4"/>
      <c r="J10" s="4"/>
      <c r="K10" s="11">
        <f>SUM(K8:K9)</f>
        <v>528859595506</v>
      </c>
      <c r="L10" s="4"/>
      <c r="M10" s="11">
        <f>SUM(M8:M9)</f>
        <v>813307637072</v>
      </c>
      <c r="N10" s="4"/>
      <c r="O10" s="11">
        <f>SUM(O8:O9)</f>
        <v>731533205566</v>
      </c>
      <c r="P10" s="4"/>
      <c r="Q10" s="11">
        <f>SUM(Q8:Q9)</f>
        <v>610634027012</v>
      </c>
      <c r="R10" s="4"/>
      <c r="S10" s="9">
        <f>SUM(S8:S9)</f>
        <v>0.14520850003842065</v>
      </c>
      <c r="T10" s="4"/>
      <c r="U10" s="4"/>
      <c r="V10" s="4"/>
    </row>
    <row r="11" spans="1:22" ht="24.75" thickTop="1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E19" sqref="E19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2" spans="1:10" ht="24.75">
      <c r="A2" s="17" t="s">
        <v>0</v>
      </c>
      <c r="B2" s="17"/>
      <c r="C2" s="17"/>
      <c r="D2" s="17"/>
      <c r="E2" s="17"/>
      <c r="F2" s="17"/>
      <c r="G2" s="17"/>
    </row>
    <row r="3" spans="1:10" ht="24.75">
      <c r="A3" s="17" t="s">
        <v>36</v>
      </c>
      <c r="B3" s="17"/>
      <c r="C3" s="17"/>
      <c r="D3" s="17"/>
      <c r="E3" s="17"/>
      <c r="F3" s="17"/>
      <c r="G3" s="17"/>
    </row>
    <row r="4" spans="1:10" ht="24.75">
      <c r="A4" s="17" t="s">
        <v>2</v>
      </c>
      <c r="B4" s="17"/>
      <c r="C4" s="17"/>
      <c r="D4" s="17"/>
      <c r="E4" s="17"/>
      <c r="F4" s="17"/>
      <c r="G4" s="17"/>
    </row>
    <row r="6" spans="1:10" ht="24.75">
      <c r="A6" s="19" t="s">
        <v>40</v>
      </c>
      <c r="C6" s="19" t="s">
        <v>26</v>
      </c>
      <c r="E6" s="19" t="s">
        <v>67</v>
      </c>
      <c r="G6" s="19" t="s">
        <v>13</v>
      </c>
    </row>
    <row r="7" spans="1:10">
      <c r="A7" s="1" t="s">
        <v>75</v>
      </c>
      <c r="C7" s="13">
        <f>'سرمایه‌گذاری در سهام'!I12</f>
        <v>-161459957755</v>
      </c>
      <c r="D7" s="13"/>
      <c r="E7" s="8">
        <f>C7/$C$10</f>
        <v>1.4591633719116173</v>
      </c>
      <c r="F7" s="14"/>
      <c r="G7" s="8">
        <v>-3.8395106143355437E-2</v>
      </c>
      <c r="J7" s="3"/>
    </row>
    <row r="8" spans="1:10">
      <c r="A8" s="1" t="s">
        <v>76</v>
      </c>
      <c r="C8" s="13">
        <f>'درآمد سپرده بانکی'!E9</f>
        <v>587128016</v>
      </c>
      <c r="D8" s="13"/>
      <c r="E8" s="8">
        <f t="shared" ref="E8:E9" si="0">C8/$C$10</f>
        <v>-5.3060567306125643E-3</v>
      </c>
      <c r="F8" s="14"/>
      <c r="G8" s="8">
        <v>1.3961878107427906E-4</v>
      </c>
      <c r="J8" s="3"/>
    </row>
    <row r="9" spans="1:10">
      <c r="A9" s="1" t="s">
        <v>74</v>
      </c>
      <c r="C9" s="13">
        <f>'سایر درآمدها'!C9</f>
        <v>50220410097</v>
      </c>
      <c r="D9" s="13"/>
      <c r="E9" s="8">
        <f t="shared" si="0"/>
        <v>-0.45385731518100481</v>
      </c>
      <c r="F9" s="14"/>
      <c r="G9" s="8">
        <v>1.1942391185082805E-2</v>
      </c>
    </row>
    <row r="10" spans="1:10" ht="24.75" thickBot="1">
      <c r="C10" s="7">
        <f>SUM(C7:C9)</f>
        <v>-110652419642</v>
      </c>
      <c r="D10" s="13">
        <f t="shared" ref="D10:F10" si="1">SUM(D7:D9)</f>
        <v>0</v>
      </c>
      <c r="E10" s="9">
        <f>SUM(E7:E9)</f>
        <v>1</v>
      </c>
      <c r="F10" s="14">
        <f t="shared" si="1"/>
        <v>0</v>
      </c>
      <c r="G10" s="9">
        <f>SUM(G7:G9)</f>
        <v>-2.6313096177198354E-2</v>
      </c>
      <c r="J10" s="3"/>
    </row>
    <row r="11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topLeftCell="A4" workbookViewId="0">
      <selection activeCell="O19" sqref="O19"/>
    </sheetView>
  </sheetViews>
  <sheetFormatPr defaultRowHeight="24"/>
  <cols>
    <col min="1" max="1" width="16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9" t="s">
        <v>37</v>
      </c>
      <c r="B6" s="19" t="s">
        <v>37</v>
      </c>
      <c r="C6" s="19" t="s">
        <v>37</v>
      </c>
      <c r="D6" s="19" t="s">
        <v>37</v>
      </c>
      <c r="E6" s="19" t="s">
        <v>37</v>
      </c>
      <c r="F6" s="19" t="s">
        <v>37</v>
      </c>
      <c r="G6" s="19" t="s">
        <v>37</v>
      </c>
      <c r="I6" s="19" t="s">
        <v>38</v>
      </c>
      <c r="J6" s="19" t="s">
        <v>38</v>
      </c>
      <c r="K6" s="19" t="s">
        <v>38</v>
      </c>
      <c r="L6" s="19" t="s">
        <v>38</v>
      </c>
      <c r="M6" s="19" t="s">
        <v>38</v>
      </c>
      <c r="O6" s="19" t="s">
        <v>39</v>
      </c>
      <c r="P6" s="19" t="s">
        <v>39</v>
      </c>
      <c r="Q6" s="19" t="s">
        <v>39</v>
      </c>
      <c r="R6" s="19" t="s">
        <v>39</v>
      </c>
      <c r="S6" s="19" t="s">
        <v>39</v>
      </c>
    </row>
    <row r="7" spans="1:19" ht="24.75">
      <c r="A7" s="19" t="s">
        <v>40</v>
      </c>
      <c r="C7" s="19" t="s">
        <v>41</v>
      </c>
      <c r="E7" s="19" t="s">
        <v>18</v>
      </c>
      <c r="G7" s="19" t="s">
        <v>19</v>
      </c>
      <c r="I7" s="19" t="s">
        <v>42</v>
      </c>
      <c r="K7" s="19" t="s">
        <v>43</v>
      </c>
      <c r="M7" s="19" t="s">
        <v>44</v>
      </c>
      <c r="O7" s="19" t="s">
        <v>42</v>
      </c>
      <c r="Q7" s="19" t="s">
        <v>43</v>
      </c>
      <c r="S7" s="19" t="s">
        <v>44</v>
      </c>
    </row>
    <row r="8" spans="1:19">
      <c r="A8" s="1" t="s">
        <v>29</v>
      </c>
      <c r="C8" s="5">
        <v>30</v>
      </c>
      <c r="D8" s="4"/>
      <c r="E8" s="4" t="s">
        <v>78</v>
      </c>
      <c r="F8" s="4"/>
      <c r="G8" s="5">
        <v>8</v>
      </c>
      <c r="H8" s="4"/>
      <c r="I8" s="5">
        <v>587128016</v>
      </c>
      <c r="J8" s="4"/>
      <c r="K8" s="5">
        <v>0</v>
      </c>
      <c r="L8" s="4"/>
      <c r="M8" s="5">
        <v>587128016</v>
      </c>
      <c r="N8" s="4"/>
      <c r="O8" s="5">
        <v>5257913323</v>
      </c>
      <c r="P8" s="4"/>
      <c r="Q8" s="5">
        <v>0</v>
      </c>
      <c r="R8" s="4"/>
      <c r="S8" s="5">
        <v>5257913323</v>
      </c>
    </row>
    <row r="9" spans="1:19" ht="24.75" thickBot="1">
      <c r="I9" s="11">
        <f>SUM(I8)</f>
        <v>587128016</v>
      </c>
      <c r="J9" s="4"/>
      <c r="K9" s="11">
        <f>SUM(K8)</f>
        <v>0</v>
      </c>
      <c r="L9" s="4"/>
      <c r="M9" s="11">
        <f>SUM(M8)</f>
        <v>587128016</v>
      </c>
      <c r="N9" s="4"/>
      <c r="O9" s="11">
        <f>SUM(O8)</f>
        <v>5257913323</v>
      </c>
      <c r="P9" s="4"/>
      <c r="Q9" s="11">
        <f>SUM(Q8)</f>
        <v>0</v>
      </c>
      <c r="R9" s="4"/>
      <c r="S9" s="11">
        <f>SUM(S8)</f>
        <v>5257913323</v>
      </c>
    </row>
    <row r="10" spans="1:19" ht="24.75" thickTop="1">
      <c r="S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I18" sqref="I18"/>
    </sheetView>
  </sheetViews>
  <sheetFormatPr defaultRowHeight="2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3</v>
      </c>
      <c r="C6" s="19" t="s">
        <v>46</v>
      </c>
      <c r="D6" s="19" t="s">
        <v>46</v>
      </c>
      <c r="E6" s="19" t="s">
        <v>46</v>
      </c>
      <c r="F6" s="19" t="s">
        <v>46</v>
      </c>
      <c r="G6" s="19" t="s">
        <v>46</v>
      </c>
      <c r="I6" s="19" t="s">
        <v>38</v>
      </c>
      <c r="J6" s="19" t="s">
        <v>38</v>
      </c>
      <c r="K6" s="19" t="s">
        <v>38</v>
      </c>
      <c r="L6" s="19" t="s">
        <v>38</v>
      </c>
      <c r="M6" s="19" t="s">
        <v>38</v>
      </c>
      <c r="O6" s="19" t="s">
        <v>39</v>
      </c>
      <c r="P6" s="19" t="s">
        <v>39</v>
      </c>
      <c r="Q6" s="19" t="s">
        <v>39</v>
      </c>
      <c r="R6" s="19" t="s">
        <v>39</v>
      </c>
      <c r="S6" s="19" t="s">
        <v>39</v>
      </c>
    </row>
    <row r="7" spans="1:19" ht="24.75">
      <c r="A7" s="19" t="s">
        <v>3</v>
      </c>
      <c r="C7" s="19" t="s">
        <v>47</v>
      </c>
      <c r="E7" s="19" t="s">
        <v>48</v>
      </c>
      <c r="G7" s="19" t="s">
        <v>49</v>
      </c>
      <c r="I7" s="19" t="s">
        <v>50</v>
      </c>
      <c r="K7" s="19" t="s">
        <v>43</v>
      </c>
      <c r="M7" s="19" t="s">
        <v>51</v>
      </c>
      <c r="O7" s="19" t="s">
        <v>50</v>
      </c>
      <c r="Q7" s="19" t="s">
        <v>43</v>
      </c>
      <c r="S7" s="19" t="s">
        <v>51</v>
      </c>
    </row>
    <row r="8" spans="1:19">
      <c r="A8" s="1" t="s">
        <v>15</v>
      </c>
      <c r="C8" s="4" t="s">
        <v>52</v>
      </c>
      <c r="D8" s="4"/>
      <c r="E8" s="5">
        <v>101771364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20354272800</v>
      </c>
      <c r="P8" s="4"/>
      <c r="Q8" s="5">
        <v>0</v>
      </c>
      <c r="R8" s="4"/>
      <c r="S8" s="5">
        <v>20354272800</v>
      </c>
    </row>
    <row r="9" spans="1:19" ht="24.75" thickBot="1">
      <c r="I9" s="11">
        <f>SUM(I8)</f>
        <v>0</v>
      </c>
      <c r="K9" s="11">
        <f>SUM(K8)</f>
        <v>0</v>
      </c>
      <c r="M9" s="11">
        <f>SUM(M8)</f>
        <v>0</v>
      </c>
      <c r="O9" s="11">
        <f>SUM(O8)</f>
        <v>20354272800</v>
      </c>
      <c r="Q9" s="11">
        <f>SUM(Q8)</f>
        <v>0</v>
      </c>
      <c r="S9" s="11">
        <f>SUM(S8)</f>
        <v>20354272800</v>
      </c>
    </row>
    <row r="10" spans="1:19" ht="24.75" thickTop="1">
      <c r="S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workbookViewId="0">
      <selection activeCell="I15" sqref="I15"/>
    </sheetView>
  </sheetViews>
  <sheetFormatPr defaultRowHeight="2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38</v>
      </c>
      <c r="D6" s="19" t="s">
        <v>38</v>
      </c>
      <c r="E6" s="19" t="s">
        <v>38</v>
      </c>
      <c r="F6" s="19" t="s">
        <v>38</v>
      </c>
      <c r="G6" s="19" t="s">
        <v>38</v>
      </c>
      <c r="H6" s="19" t="s">
        <v>38</v>
      </c>
      <c r="I6" s="19" t="s">
        <v>38</v>
      </c>
      <c r="K6" s="19" t="s">
        <v>39</v>
      </c>
      <c r="L6" s="19" t="s">
        <v>39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</row>
    <row r="7" spans="1:17" ht="24.75">
      <c r="A7" s="19" t="s">
        <v>3</v>
      </c>
      <c r="C7" s="19" t="s">
        <v>7</v>
      </c>
      <c r="E7" s="19" t="s">
        <v>53</v>
      </c>
      <c r="G7" s="19" t="s">
        <v>54</v>
      </c>
      <c r="I7" s="19" t="s">
        <v>55</v>
      </c>
      <c r="K7" s="19" t="s">
        <v>7</v>
      </c>
      <c r="M7" s="19" t="s">
        <v>53</v>
      </c>
      <c r="O7" s="19" t="s">
        <v>54</v>
      </c>
      <c r="Q7" s="19" t="s">
        <v>55</v>
      </c>
    </row>
    <row r="8" spans="1:17">
      <c r="A8" s="1" t="s">
        <v>17</v>
      </c>
      <c r="C8" s="6">
        <v>377617</v>
      </c>
      <c r="D8" s="6"/>
      <c r="E8" s="6">
        <v>11376871012</v>
      </c>
      <c r="F8" s="6"/>
      <c r="G8" s="6">
        <v>11367522337</v>
      </c>
      <c r="H8" s="6"/>
      <c r="I8" s="6">
        <f>E8-G8</f>
        <v>9348675</v>
      </c>
      <c r="J8" s="6"/>
      <c r="K8" s="6">
        <v>377617</v>
      </c>
      <c r="L8" s="6"/>
      <c r="M8" s="6">
        <v>11376871012</v>
      </c>
      <c r="N8" s="6"/>
      <c r="O8" s="6">
        <v>11323970578</v>
      </c>
      <c r="P8" s="6"/>
      <c r="Q8" s="6">
        <f>M8-O8</f>
        <v>52900434</v>
      </c>
    </row>
    <row r="9" spans="1:17">
      <c r="A9" s="1" t="s">
        <v>16</v>
      </c>
      <c r="C9" s="6">
        <v>11954346</v>
      </c>
      <c r="D9" s="6"/>
      <c r="E9" s="6">
        <v>2708151693049</v>
      </c>
      <c r="F9" s="6"/>
      <c r="G9" s="6">
        <v>2859702025134</v>
      </c>
      <c r="H9" s="6"/>
      <c r="I9" s="6">
        <f t="shared" ref="I9:I10" si="0">E9-G9</f>
        <v>-151550332085</v>
      </c>
      <c r="J9" s="6"/>
      <c r="K9" s="6">
        <v>11954346</v>
      </c>
      <c r="L9" s="6"/>
      <c r="M9" s="6">
        <v>2708151693049</v>
      </c>
      <c r="N9" s="6"/>
      <c r="O9" s="6">
        <v>2889977953406</v>
      </c>
      <c r="P9" s="6"/>
      <c r="Q9" s="6">
        <f t="shared" ref="Q9:Q10" si="1">M9-O9</f>
        <v>-181826260357</v>
      </c>
    </row>
    <row r="10" spans="1:17">
      <c r="A10" s="1" t="s">
        <v>15</v>
      </c>
      <c r="C10" s="6">
        <v>177404939</v>
      </c>
      <c r="D10" s="6"/>
      <c r="E10" s="6">
        <v>875005269114</v>
      </c>
      <c r="F10" s="6"/>
      <c r="G10" s="6">
        <v>884855622099</v>
      </c>
      <c r="H10" s="6"/>
      <c r="I10" s="6">
        <f t="shared" si="0"/>
        <v>-9850352985</v>
      </c>
      <c r="J10" s="6"/>
      <c r="K10" s="6">
        <v>177404939</v>
      </c>
      <c r="L10" s="6"/>
      <c r="M10" s="6">
        <v>875005269114</v>
      </c>
      <c r="N10" s="6"/>
      <c r="O10" s="6">
        <v>901588794322</v>
      </c>
      <c r="P10" s="6"/>
      <c r="Q10" s="6">
        <f t="shared" si="1"/>
        <v>-26583525208</v>
      </c>
    </row>
    <row r="11" spans="1:17" ht="24.75" thickBot="1">
      <c r="C11" s="6"/>
      <c r="D11" s="6"/>
      <c r="E11" s="7">
        <f>SUM(E8:E10)</f>
        <v>3594533833175</v>
      </c>
      <c r="F11" s="6"/>
      <c r="G11" s="7">
        <f>SUM(G8:G10)</f>
        <v>3755925169570</v>
      </c>
      <c r="H11" s="6"/>
      <c r="I11" s="7">
        <f>SUM(I8:I10)</f>
        <v>-161391336395</v>
      </c>
      <c r="J11" s="6"/>
      <c r="K11" s="6"/>
      <c r="L11" s="6"/>
      <c r="M11" s="7">
        <f>SUM(M8:M10)</f>
        <v>3594533833175</v>
      </c>
      <c r="N11" s="6"/>
      <c r="O11" s="7">
        <f>SUM(O8:O10)</f>
        <v>3802890718306</v>
      </c>
      <c r="P11" s="6"/>
      <c r="Q11" s="7">
        <f>SUM(Q8:Q10)</f>
        <v>-208356885131</v>
      </c>
    </row>
    <row r="12" spans="1:17" ht="24.75" thickTop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I13" s="13"/>
      <c r="J13" s="13"/>
      <c r="K13" s="13"/>
      <c r="L13" s="13"/>
      <c r="M13" s="13"/>
      <c r="N13" s="13"/>
      <c r="O13" s="13"/>
      <c r="P13" s="13"/>
      <c r="Q13" s="13"/>
    </row>
    <row r="15" spans="1:17">
      <c r="I15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topLeftCell="A4" workbookViewId="0">
      <selection activeCell="I20" sqref="I20"/>
    </sheetView>
  </sheetViews>
  <sheetFormatPr defaultRowHeight="24"/>
  <cols>
    <col min="1" max="1" width="32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38</v>
      </c>
      <c r="D6" s="19" t="s">
        <v>38</v>
      </c>
      <c r="E6" s="19" t="s">
        <v>38</v>
      </c>
      <c r="F6" s="19" t="s">
        <v>38</v>
      </c>
      <c r="G6" s="19" t="s">
        <v>38</v>
      </c>
      <c r="H6" s="19" t="s">
        <v>38</v>
      </c>
      <c r="I6" s="19" t="s">
        <v>38</v>
      </c>
      <c r="K6" s="19" t="s">
        <v>39</v>
      </c>
      <c r="L6" s="19" t="s">
        <v>39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</row>
    <row r="7" spans="1:17" ht="24.75">
      <c r="A7" s="19" t="s">
        <v>3</v>
      </c>
      <c r="C7" s="19" t="s">
        <v>7</v>
      </c>
      <c r="E7" s="19" t="s">
        <v>53</v>
      </c>
      <c r="G7" s="19" t="s">
        <v>54</v>
      </c>
      <c r="I7" s="19" t="s">
        <v>56</v>
      </c>
      <c r="K7" s="19" t="s">
        <v>7</v>
      </c>
      <c r="M7" s="19" t="s">
        <v>53</v>
      </c>
      <c r="O7" s="19" t="s">
        <v>54</v>
      </c>
      <c r="Q7" s="19" t="s">
        <v>56</v>
      </c>
    </row>
    <row r="8" spans="1:17">
      <c r="A8" s="1" t="s">
        <v>17</v>
      </c>
      <c r="C8" s="6">
        <v>5467207</v>
      </c>
      <c r="D8" s="6"/>
      <c r="E8" s="6">
        <v>172680792249</v>
      </c>
      <c r="F8" s="6"/>
      <c r="G8" s="6">
        <v>173390415648</v>
      </c>
      <c r="H8" s="6"/>
      <c r="I8" s="6">
        <f>E8-G8</f>
        <v>-709623399</v>
      </c>
      <c r="J8" s="6"/>
      <c r="K8" s="6">
        <v>54467790</v>
      </c>
      <c r="L8" s="6"/>
      <c r="M8" s="6">
        <v>1700613771089</v>
      </c>
      <c r="N8" s="6"/>
      <c r="O8" s="6">
        <v>1693880933566</v>
      </c>
      <c r="P8" s="6"/>
      <c r="Q8" s="6">
        <f>M8-O8</f>
        <v>6732837523</v>
      </c>
    </row>
    <row r="9" spans="1:17">
      <c r="A9" s="1" t="s">
        <v>16</v>
      </c>
      <c r="C9" s="6">
        <v>2752921</v>
      </c>
      <c r="D9" s="6"/>
      <c r="E9" s="6">
        <v>667254421230</v>
      </c>
      <c r="F9" s="6"/>
      <c r="G9" s="6">
        <v>666473367780</v>
      </c>
      <c r="H9" s="6"/>
      <c r="I9" s="6">
        <f t="shared" ref="I9:I17" si="0">E9-G9</f>
        <v>781053450</v>
      </c>
      <c r="J9" s="6"/>
      <c r="K9" s="6">
        <v>22144845</v>
      </c>
      <c r="L9" s="6"/>
      <c r="M9" s="6">
        <v>5617044292810</v>
      </c>
      <c r="N9" s="6"/>
      <c r="O9" s="6">
        <v>5133139616860</v>
      </c>
      <c r="P9" s="6"/>
      <c r="Q9" s="6">
        <f t="shared" ref="Q9:Q17" si="1">M9-O9</f>
        <v>483904675950</v>
      </c>
    </row>
    <row r="10" spans="1:17">
      <c r="A10" s="1" t="s">
        <v>15</v>
      </c>
      <c r="C10" s="6">
        <v>2908239</v>
      </c>
      <c r="D10" s="6"/>
      <c r="E10" s="6">
        <v>14640102237</v>
      </c>
      <c r="F10" s="6"/>
      <c r="G10" s="6">
        <v>14780153648</v>
      </c>
      <c r="H10" s="6"/>
      <c r="I10" s="6">
        <f t="shared" si="0"/>
        <v>-140051411</v>
      </c>
      <c r="J10" s="6"/>
      <c r="K10" s="6">
        <v>23290152</v>
      </c>
      <c r="L10" s="6"/>
      <c r="M10" s="6">
        <v>147668011586</v>
      </c>
      <c r="N10" s="6"/>
      <c r="O10" s="6">
        <v>127621106904</v>
      </c>
      <c r="P10" s="6"/>
      <c r="Q10" s="6">
        <f t="shared" si="1"/>
        <v>20046904682</v>
      </c>
    </row>
    <row r="11" spans="1:17">
      <c r="A11" s="1" t="s">
        <v>57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12200</v>
      </c>
      <c r="L11" s="6"/>
      <c r="M11" s="6">
        <v>14099137479</v>
      </c>
      <c r="N11" s="6"/>
      <c r="O11" s="6">
        <v>14220619569</v>
      </c>
      <c r="P11" s="6"/>
      <c r="Q11" s="6">
        <f t="shared" si="1"/>
        <v>-121482090</v>
      </c>
    </row>
    <row r="12" spans="1:17">
      <c r="A12" s="1" t="s">
        <v>58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3515</v>
      </c>
      <c r="L12" s="6"/>
      <c r="M12" s="6">
        <v>3010171047</v>
      </c>
      <c r="N12" s="6"/>
      <c r="O12" s="6">
        <v>3009408304</v>
      </c>
      <c r="P12" s="6"/>
      <c r="Q12" s="6">
        <f t="shared" si="1"/>
        <v>762743</v>
      </c>
    </row>
    <row r="13" spans="1:17">
      <c r="A13" s="1" t="s">
        <v>59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45214</v>
      </c>
      <c r="L13" s="6"/>
      <c r="M13" s="6">
        <v>34356658025</v>
      </c>
      <c r="N13" s="6"/>
      <c r="O13" s="6">
        <v>34345544434</v>
      </c>
      <c r="P13" s="6"/>
      <c r="Q13" s="6">
        <f t="shared" si="1"/>
        <v>11113591</v>
      </c>
    </row>
    <row r="14" spans="1:17">
      <c r="A14" s="1" t="s">
        <v>60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36974</v>
      </c>
      <c r="L14" s="6"/>
      <c r="M14" s="6">
        <v>30348388085</v>
      </c>
      <c r="N14" s="6"/>
      <c r="O14" s="6">
        <v>30325118870</v>
      </c>
      <c r="P14" s="6"/>
      <c r="Q14" s="6">
        <f t="shared" si="1"/>
        <v>23269215</v>
      </c>
    </row>
    <row r="15" spans="1:17">
      <c r="A15" s="1" t="s">
        <v>61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55002</v>
      </c>
      <c r="L15" s="6"/>
      <c r="M15" s="6">
        <v>51581458297</v>
      </c>
      <c r="N15" s="6"/>
      <c r="O15" s="6">
        <v>49491963241</v>
      </c>
      <c r="P15" s="6"/>
      <c r="Q15" s="6">
        <f t="shared" si="1"/>
        <v>2089495056</v>
      </c>
    </row>
    <row r="16" spans="1:17">
      <c r="A16" s="1" t="s">
        <v>62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10000</v>
      </c>
      <c r="L16" s="6"/>
      <c r="M16" s="6">
        <v>9172345225</v>
      </c>
      <c r="N16" s="6"/>
      <c r="O16" s="6">
        <v>9166641000</v>
      </c>
      <c r="P16" s="6"/>
      <c r="Q16" s="6">
        <f t="shared" si="1"/>
        <v>5704225</v>
      </c>
    </row>
    <row r="17" spans="1:17">
      <c r="A17" s="1" t="s">
        <v>63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2306</v>
      </c>
      <c r="L17" s="6"/>
      <c r="M17" s="6">
        <v>2014505888</v>
      </c>
      <c r="N17" s="6"/>
      <c r="O17" s="6">
        <v>2006881387</v>
      </c>
      <c r="P17" s="6"/>
      <c r="Q17" s="6">
        <f t="shared" si="1"/>
        <v>7624501</v>
      </c>
    </row>
    <row r="18" spans="1:17" ht="24.75" thickBot="1">
      <c r="C18" s="6"/>
      <c r="D18" s="6"/>
      <c r="E18" s="7">
        <f>SUM(E8:E17)</f>
        <v>854575315716</v>
      </c>
      <c r="F18" s="6"/>
      <c r="G18" s="7">
        <f>SUM(G8:G17)</f>
        <v>854643937076</v>
      </c>
      <c r="H18" s="6"/>
      <c r="I18" s="7">
        <f>SUM(I8:I17)</f>
        <v>-68621360</v>
      </c>
      <c r="J18" s="6"/>
      <c r="K18" s="6"/>
      <c r="L18" s="6"/>
      <c r="M18" s="7">
        <f>SUM(M8:M17)</f>
        <v>7609908739531</v>
      </c>
      <c r="N18" s="6"/>
      <c r="O18" s="7">
        <f>SUM(O8:O17)</f>
        <v>7097207834135</v>
      </c>
      <c r="P18" s="6"/>
      <c r="Q18" s="7">
        <f>SUM(Q8:Q17)</f>
        <v>512700905396</v>
      </c>
    </row>
    <row r="19" spans="1:17" ht="24.75" thickTop="1"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>
      <c r="G20" s="3"/>
      <c r="I20" s="3"/>
      <c r="O20" s="3"/>
      <c r="Q20" s="3"/>
    </row>
    <row r="21" spans="1:17">
      <c r="G21" s="3"/>
      <c r="H21" s="3"/>
      <c r="I21" s="3"/>
      <c r="N21" s="3"/>
      <c r="O21" s="3"/>
      <c r="P21" s="3"/>
      <c r="Q21" s="3"/>
    </row>
    <row r="23" spans="1:17"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>
      <c r="O24" s="3"/>
      <c r="Q24" s="3"/>
    </row>
    <row r="25" spans="1:17">
      <c r="O25" s="3"/>
      <c r="P25" s="3"/>
      <c r="Q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M12" sqref="M12:Q12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8" t="s">
        <v>3</v>
      </c>
      <c r="C6" s="19" t="s">
        <v>38</v>
      </c>
      <c r="D6" s="19" t="s">
        <v>38</v>
      </c>
      <c r="E6" s="19" t="s">
        <v>38</v>
      </c>
      <c r="F6" s="19" t="s">
        <v>38</v>
      </c>
      <c r="G6" s="19" t="s">
        <v>38</v>
      </c>
      <c r="H6" s="19" t="s">
        <v>38</v>
      </c>
      <c r="I6" s="19" t="s">
        <v>38</v>
      </c>
      <c r="J6" s="19" t="s">
        <v>38</v>
      </c>
      <c r="K6" s="19" t="s">
        <v>38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  <c r="R6" s="19" t="s">
        <v>39</v>
      </c>
      <c r="S6" s="19" t="s">
        <v>39</v>
      </c>
      <c r="T6" s="19" t="s">
        <v>39</v>
      </c>
      <c r="U6" s="19" t="s">
        <v>39</v>
      </c>
    </row>
    <row r="7" spans="1:21" ht="24.75">
      <c r="A7" s="19" t="s">
        <v>3</v>
      </c>
      <c r="C7" s="19" t="s">
        <v>64</v>
      </c>
      <c r="E7" s="19" t="s">
        <v>65</v>
      </c>
      <c r="G7" s="19" t="s">
        <v>66</v>
      </c>
      <c r="I7" s="19" t="s">
        <v>26</v>
      </c>
      <c r="K7" s="19" t="s">
        <v>67</v>
      </c>
      <c r="M7" s="19" t="s">
        <v>64</v>
      </c>
      <c r="O7" s="19" t="s">
        <v>65</v>
      </c>
      <c r="Q7" s="19" t="s">
        <v>66</v>
      </c>
      <c r="S7" s="19" t="s">
        <v>26</v>
      </c>
      <c r="U7" s="19" t="s">
        <v>67</v>
      </c>
    </row>
    <row r="8" spans="1:21">
      <c r="A8" s="1" t="s">
        <v>17</v>
      </c>
      <c r="C8" s="6">
        <v>0</v>
      </c>
      <c r="D8" s="6"/>
      <c r="E8" s="6">
        <v>9348675</v>
      </c>
      <c r="F8" s="6"/>
      <c r="G8" s="6">
        <v>-709623399</v>
      </c>
      <c r="H8" s="6"/>
      <c r="I8" s="6">
        <f>C8+E8+G8</f>
        <v>-700274724</v>
      </c>
      <c r="J8" s="6"/>
      <c r="K8" s="8">
        <f>I8/$I$12</f>
        <v>4.3371417516570874E-3</v>
      </c>
      <c r="L8" s="6"/>
      <c r="M8" s="6">
        <v>0</v>
      </c>
      <c r="N8" s="6"/>
      <c r="O8" s="6">
        <v>52900434</v>
      </c>
      <c r="P8" s="6"/>
      <c r="Q8" s="6">
        <v>6732837523</v>
      </c>
      <c r="R8" s="6"/>
      <c r="S8" s="6">
        <f>M8+O8+Q8</f>
        <v>6785737957</v>
      </c>
      <c r="T8" s="6"/>
      <c r="U8" s="8">
        <f>S8/$S$12</f>
        <v>2.1037112929598471E-2</v>
      </c>
    </row>
    <row r="9" spans="1:21">
      <c r="A9" s="1" t="s">
        <v>16</v>
      </c>
      <c r="C9" s="6">
        <v>0</v>
      </c>
      <c r="D9" s="6"/>
      <c r="E9" s="6">
        <v>-151550332084</v>
      </c>
      <c r="F9" s="6"/>
      <c r="G9" s="6">
        <v>781053450</v>
      </c>
      <c r="H9" s="6"/>
      <c r="I9" s="6">
        <f t="shared" ref="I9:I11" si="0">C9+E9+G9</f>
        <v>-150769278634</v>
      </c>
      <c r="J9" s="6"/>
      <c r="K9" s="8">
        <f t="shared" ref="K9:K11" si="1">I9/$I$12</f>
        <v>0.93378742773349366</v>
      </c>
      <c r="L9" s="6"/>
      <c r="M9" s="6">
        <v>0</v>
      </c>
      <c r="N9" s="6"/>
      <c r="O9" s="6">
        <v>-181826260356</v>
      </c>
      <c r="P9" s="6"/>
      <c r="Q9" s="6">
        <v>483904675950</v>
      </c>
      <c r="R9" s="6"/>
      <c r="S9" s="6">
        <f t="shared" ref="S9:S11" si="2">M9+O9+Q9</f>
        <v>302078415594</v>
      </c>
      <c r="T9" s="6"/>
      <c r="U9" s="8">
        <f t="shared" ref="U9:U11" si="3">S9/$S$12</f>
        <v>0.9365020846243618</v>
      </c>
    </row>
    <row r="10" spans="1:21">
      <c r="A10" s="1" t="s">
        <v>15</v>
      </c>
      <c r="C10" s="6">
        <v>0</v>
      </c>
      <c r="D10" s="6"/>
      <c r="E10" s="6">
        <v>-9850352986</v>
      </c>
      <c r="F10" s="6"/>
      <c r="G10" s="6">
        <v>-140051411</v>
      </c>
      <c r="H10" s="6"/>
      <c r="I10" s="6">
        <f t="shared" si="0"/>
        <v>-9990404397</v>
      </c>
      <c r="J10" s="6"/>
      <c r="K10" s="8">
        <f t="shared" si="1"/>
        <v>6.1875430514849263E-2</v>
      </c>
      <c r="L10" s="6"/>
      <c r="M10" s="6">
        <v>20354272800</v>
      </c>
      <c r="N10" s="6"/>
      <c r="O10" s="6">
        <v>-26583525209</v>
      </c>
      <c r="P10" s="6"/>
      <c r="Q10" s="6">
        <v>20046904682</v>
      </c>
      <c r="R10" s="6"/>
      <c r="S10" s="6">
        <f t="shared" si="2"/>
        <v>13817652273</v>
      </c>
      <c r="T10" s="6"/>
      <c r="U10" s="8">
        <f t="shared" si="3"/>
        <v>4.2837420650640078E-2</v>
      </c>
    </row>
    <row r="11" spans="1:21">
      <c r="A11" s="1" t="s">
        <v>57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8">
        <f t="shared" si="1"/>
        <v>0</v>
      </c>
      <c r="L11" s="6"/>
      <c r="M11" s="6">
        <v>0</v>
      </c>
      <c r="N11" s="6"/>
      <c r="O11" s="6">
        <v>0</v>
      </c>
      <c r="P11" s="6"/>
      <c r="Q11" s="6">
        <v>-121482090</v>
      </c>
      <c r="R11" s="6"/>
      <c r="S11" s="6">
        <f t="shared" si="2"/>
        <v>-121482090</v>
      </c>
      <c r="T11" s="6"/>
      <c r="U11" s="8">
        <f t="shared" si="3"/>
        <v>-3.7661820460032909E-4</v>
      </c>
    </row>
    <row r="12" spans="1:21" ht="24.75" thickBot="1">
      <c r="C12" s="7">
        <f>SUM(C8:C11)</f>
        <v>0</v>
      </c>
      <c r="D12" s="6"/>
      <c r="E12" s="7">
        <f>SUM(E8:E11)</f>
        <v>-161391336395</v>
      </c>
      <c r="F12" s="6"/>
      <c r="G12" s="7">
        <f>SUM(G8:G11)</f>
        <v>-68621360</v>
      </c>
      <c r="H12" s="6"/>
      <c r="I12" s="7">
        <f>SUM(I8:I11)</f>
        <v>-161459957755</v>
      </c>
      <c r="J12" s="6"/>
      <c r="K12" s="9">
        <f>SUM(K8:K11)</f>
        <v>1</v>
      </c>
      <c r="L12" s="6"/>
      <c r="M12" s="7">
        <f>SUM(M8:M11)</f>
        <v>20354272800</v>
      </c>
      <c r="N12" s="6"/>
      <c r="O12" s="7">
        <f>SUM(O8:O11)</f>
        <v>-208356885131</v>
      </c>
      <c r="P12" s="6"/>
      <c r="Q12" s="7">
        <f>SUM(Q8:Q11)</f>
        <v>510562936065</v>
      </c>
      <c r="R12" s="6"/>
      <c r="S12" s="7">
        <f>SUM(S8:S11)</f>
        <v>322560323734</v>
      </c>
      <c r="T12" s="6"/>
      <c r="U12" s="9">
        <f>SUM(U8:U11)</f>
        <v>1</v>
      </c>
    </row>
    <row r="13" spans="1:21" ht="24.75" thickTop="1">
      <c r="E13" s="13"/>
      <c r="G13" s="13"/>
      <c r="M13" s="13"/>
      <c r="O13" s="13"/>
      <c r="Q13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2022-01-25T05:32:30Z</dcterms:created>
  <dcterms:modified xsi:type="dcterms:W3CDTF">2022-01-29T14:43:44Z</dcterms:modified>
</cp:coreProperties>
</file>