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بهمن- اصلاح شده\"/>
    </mc:Choice>
  </mc:AlternateContent>
  <xr:revisionPtr revIDLastSave="0" documentId="13_ncr:1_{41FD3D17-52CC-4724-8885-465392111EE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سهام" sheetId="1" r:id="rId1"/>
    <sheet name="سپرده" sheetId="6" r:id="rId2"/>
    <sheet name="جمع درآمدها" sheetId="15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" i="9" l="1"/>
  <c r="K12" i="11"/>
  <c r="E12" i="11"/>
  <c r="C12" i="11"/>
  <c r="Q9" i="9"/>
  <c r="Q10" i="9"/>
  <c r="Q8" i="9"/>
  <c r="Q11" i="9"/>
  <c r="G10" i="15"/>
  <c r="C10" i="15"/>
  <c r="E7" i="15" s="1"/>
  <c r="C9" i="15"/>
  <c r="C8" i="15"/>
  <c r="C7" i="15"/>
  <c r="K8" i="13"/>
  <c r="G8" i="13"/>
  <c r="K9" i="13"/>
  <c r="G9" i="13"/>
  <c r="E9" i="13"/>
  <c r="I9" i="13"/>
  <c r="C14" i="12"/>
  <c r="E14" i="12"/>
  <c r="G14" i="12"/>
  <c r="K14" i="12"/>
  <c r="M14" i="12"/>
  <c r="O14" i="12"/>
  <c r="Q14" i="12"/>
  <c r="S12" i="11"/>
  <c r="U8" i="11" s="1"/>
  <c r="S9" i="11"/>
  <c r="G12" i="11"/>
  <c r="S10" i="11"/>
  <c r="S11" i="11"/>
  <c r="S8" i="11"/>
  <c r="I9" i="11"/>
  <c r="I10" i="11"/>
  <c r="I12" i="11" s="1"/>
  <c r="I11" i="11"/>
  <c r="I8" i="11"/>
  <c r="Q12" i="11"/>
  <c r="O12" i="11"/>
  <c r="M12" i="11"/>
  <c r="E18" i="10"/>
  <c r="G18" i="10"/>
  <c r="I18" i="10"/>
  <c r="M18" i="10"/>
  <c r="O18" i="10"/>
  <c r="Q18" i="10"/>
  <c r="I9" i="9"/>
  <c r="I10" i="9"/>
  <c r="I8" i="9"/>
  <c r="E11" i="9"/>
  <c r="G11" i="9"/>
  <c r="M11" i="9"/>
  <c r="O11" i="9"/>
  <c r="S9" i="8"/>
  <c r="Q9" i="8"/>
  <c r="O9" i="8"/>
  <c r="M9" i="8"/>
  <c r="K9" i="8"/>
  <c r="I9" i="8"/>
  <c r="S9" i="7"/>
  <c r="I9" i="7"/>
  <c r="K9" i="7"/>
  <c r="M9" i="7"/>
  <c r="O9" i="7"/>
  <c r="Q9" i="7"/>
  <c r="K10" i="6"/>
  <c r="M10" i="6"/>
  <c r="O10" i="6"/>
  <c r="Q10" i="6"/>
  <c r="Y12" i="1"/>
  <c r="E12" i="1"/>
  <c r="G12" i="1"/>
  <c r="K12" i="1"/>
  <c r="O12" i="1"/>
  <c r="U12" i="1"/>
  <c r="W12" i="1"/>
  <c r="S10" i="6" l="1"/>
  <c r="E9" i="15"/>
  <c r="E8" i="15"/>
  <c r="K8" i="11"/>
  <c r="K9" i="11"/>
  <c r="K11" i="11"/>
  <c r="K10" i="11"/>
  <c r="U10" i="11"/>
  <c r="U11" i="11"/>
  <c r="U9" i="11"/>
  <c r="E10" i="15" l="1"/>
  <c r="U12" i="11"/>
</calcChain>
</file>

<file path=xl/sharedStrings.xml><?xml version="1.0" encoding="utf-8"?>
<sst xmlns="http://schemas.openxmlformats.org/spreadsheetml/2006/main" count="334" uniqueCount="83">
  <si>
    <t>صندوق سرمایه‌گذاری اختصاصی بازارگردانی مفید</t>
  </si>
  <si>
    <t>صورت وضعیت پورتفوی</t>
  </si>
  <si>
    <t>برای ماه منتهی به 1400/11/30</t>
  </si>
  <si>
    <t>نام شرکت</t>
  </si>
  <si>
    <t>1400/10/30</t>
  </si>
  <si>
    <t>تغییرات طی دوره</t>
  </si>
  <si>
    <t>1400/11/30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</si>
  <si>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</si>
  <si>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</si>
  <si>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</si>
  <si>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</si>
  <si>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</si>
  <si>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</si>
  <si>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</si>
  <si>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</si>
  <si>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</si>
  <si>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س.توسعه اندوخته آینده-س</t>
  </si>
  <si>
    <t>صندوق سکه طلای مفید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</si>
  <si>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</si>
  <si>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</si>
  <si>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</si>
  <si>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</si>
  <si>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</si>
  <si>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</si>
  <si>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</si>
  <si>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</si>
  <si>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</si>
  <si>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</si>
  <si>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</si>
  <si>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</si>
  <si>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</si>
  <si>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</si>
  <si>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</si>
  <si>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خاورمیانه ظفر</t>
  </si>
  <si>
    <t>1009-10-810-707073921</t>
  </si>
  <si>
    <t>1399/07/27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</si>
  <si>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</si>
  <si>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</si>
  <si>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</si>
  <si>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</si>
  <si>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</si>
  <si>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</si>
  <si>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</si>
  <si>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</si>
  <si>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</si>
  <si>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</si>
  <si>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</si>
  <si>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</si>
  <si>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</si>
  <si>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</si>
  <si>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</si>
  <si>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</si>
  <si>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</si>
  <si>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</si>
  <si>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</si>
  <si>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</si>
  <si>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</si>
  <si>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تمام سکه طرح جدید0012رفاه</t>
  </si>
  <si>
    <t>اسنادخزانه-م18بودجه98-010614</t>
  </si>
  <si>
    <t>اسنادخزانه-م11بودجه98-001013</t>
  </si>
  <si>
    <t>اسنادخزانه-م13بودجه98-010219</t>
  </si>
  <si>
    <t>اسنادخزانه-م12بودجه98-001111</t>
  </si>
  <si>
    <t>اسنادخزانه-م14بودجه98-010318</t>
  </si>
  <si>
    <t>اسنادخزانه-م3بودجه99-011110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</si>
  <si>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</si>
  <si>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</si>
  <si>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</si>
  <si>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</si>
  <si>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</si>
  <si>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</si>
  <si>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</si>
  <si>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</si>
  <si>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</si>
  <si>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</si>
  <si>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</si>
  <si>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</si>
  <si>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</si>
  <si>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</si>
  <si>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1400/11/01</t>
  </si>
  <si>
    <t>-</t>
  </si>
  <si>
    <t>از ابتدای سال مالی تا</t>
  </si>
  <si>
    <t>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</si>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</sst>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/>
    <xf numFmtId="0" fontId="2" fillId="0" borderId="0" xfId="0" applyFont="1" applyAlignment="1"/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9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9" fontId="2" fillId="0" borderId="2" xfId="2" applyFont="1" applyBorder="1" applyAlignment="1">
      <alignment horizontal="center"/>
    </xf>
    <xf numFmtId="10" fontId="2" fillId="0" borderId="2" xfId="2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0" xfId="0" applyNumberFormat="1" applyFont="1" applyAlignment="1"/>
    <xf numFmtId="0" fontId="2" fillId="0" borderId="2" xfId="0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164" fontId="2" fillId="0" borderId="0" xfId="1" applyNumberFormat="1" applyFont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16"/>
  <sheetViews>
    <sheetView rightToLeft="1" topLeftCell="J1" workbookViewId="0">
      <selection activeCell="Y16" sqref="Y16"/>
    </sheetView>
  </sheetViews>
  <sheetFormatPr defaultRowHeight="24"/>
  <cols>
    <col min="1" max="1" width="3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7" ht="24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7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6" spans="1:27" ht="24.75">
      <c r="A6" s="21" t="s">
        <v>3</v>
      </c>
      <c r="C6" s="22" t="s">
        <v>78</v>
      </c>
      <c r="D6" s="22" t="s">
        <v>4</v>
      </c>
      <c r="E6" s="22" t="s">
        <v>4</v>
      </c>
      <c r="F6" s="22" t="s">
        <v>4</v>
      </c>
      <c r="G6" s="22" t="s">
        <v>4</v>
      </c>
      <c r="I6" s="22" t="s">
        <v>5</v>
      </c>
      <c r="J6" s="22" t="s">
        <v>5</v>
      </c>
      <c r="K6" s="22" t="s">
        <v>5</v>
      </c>
      <c r="L6" s="22" t="s">
        <v>5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  <c r="T6" s="22" t="s">
        <v>6</v>
      </c>
      <c r="U6" s="22" t="s">
        <v>6</v>
      </c>
      <c r="V6" s="22" t="s">
        <v>6</v>
      </c>
      <c r="W6" s="22" t="s">
        <v>6</v>
      </c>
      <c r="X6" s="22" t="s">
        <v>6</v>
      </c>
      <c r="Y6" s="22" t="s">
        <v>6</v>
      </c>
    </row>
    <row r="7" spans="1:27" ht="24.75">
      <c r="A7" s="21" t="s">
        <v>3</v>
      </c>
      <c r="C7" s="21" t="s">
        <v>7</v>
      </c>
      <c r="E7" s="21" t="s">
        <v>8</v>
      </c>
      <c r="G7" s="21" t="s">
        <v>9</v>
      </c>
      <c r="I7" s="22" t="s">
        <v>10</v>
      </c>
      <c r="J7" s="22" t="s">
        <v>10</v>
      </c>
      <c r="K7" s="22" t="s">
        <v>10</v>
      </c>
      <c r="M7" s="22" t="s">
        <v>11</v>
      </c>
      <c r="N7" s="22" t="s">
        <v>11</v>
      </c>
      <c r="O7" s="22" t="s">
        <v>11</v>
      </c>
      <c r="Q7" s="21" t="s">
        <v>7</v>
      </c>
      <c r="S7" s="21" t="s">
        <v>12</v>
      </c>
      <c r="U7" s="21" t="s">
        <v>8</v>
      </c>
      <c r="W7" s="21" t="s">
        <v>9</v>
      </c>
      <c r="Y7" s="21" t="s">
        <v>13</v>
      </c>
    </row>
    <row r="8" spans="1:27" ht="24.75">
      <c r="A8" s="22" t="s">
        <v>3</v>
      </c>
      <c r="C8" s="22" t="s">
        <v>7</v>
      </c>
      <c r="E8" s="22" t="s">
        <v>8</v>
      </c>
      <c r="G8" s="22" t="s">
        <v>9</v>
      </c>
      <c r="I8" s="22" t="s">
        <v>7</v>
      </c>
      <c r="K8" s="22" t="s">
        <v>8</v>
      </c>
      <c r="M8" s="22" t="s">
        <v>7</v>
      </c>
      <c r="O8" s="22" t="s">
        <v>14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7">
      <c r="A9" s="1" t="s">
        <v>15</v>
      </c>
      <c r="C9" s="9">
        <v>177404939</v>
      </c>
      <c r="D9" s="9"/>
      <c r="E9" s="9">
        <v>961895356846</v>
      </c>
      <c r="F9" s="9"/>
      <c r="G9" s="9">
        <v>875005269112.03296</v>
      </c>
      <c r="H9" s="9"/>
      <c r="I9" s="9">
        <v>2388652</v>
      </c>
      <c r="J9" s="9"/>
      <c r="K9" s="9">
        <v>11092968333</v>
      </c>
      <c r="L9" s="9"/>
      <c r="M9" s="9">
        <v>-2846278</v>
      </c>
      <c r="N9" s="9"/>
      <c r="O9" s="9">
        <v>14074172653</v>
      </c>
      <c r="P9" s="9"/>
      <c r="Q9" s="9">
        <v>176947313</v>
      </c>
      <c r="R9" s="9"/>
      <c r="S9" s="9">
        <v>4961</v>
      </c>
      <c r="T9" s="9"/>
      <c r="U9" s="9">
        <v>957585084572</v>
      </c>
      <c r="V9" s="9"/>
      <c r="W9" s="9">
        <v>877168464721</v>
      </c>
      <c r="X9" s="9"/>
      <c r="Y9" s="11">
        <v>0.21972616791314201</v>
      </c>
    </row>
    <row r="10" spans="1:27">
      <c r="A10" s="1" t="s">
        <v>16</v>
      </c>
      <c r="C10" s="9">
        <v>11954346</v>
      </c>
      <c r="D10" s="9"/>
      <c r="E10" s="9">
        <v>2886698625602</v>
      </c>
      <c r="F10" s="9"/>
      <c r="G10" s="9">
        <v>2708151693049</v>
      </c>
      <c r="H10" s="9"/>
      <c r="I10" s="9">
        <v>3718595</v>
      </c>
      <c r="J10" s="9"/>
      <c r="K10" s="9">
        <v>824884674266</v>
      </c>
      <c r="L10" s="9"/>
      <c r="M10" s="9">
        <v>-3722708</v>
      </c>
      <c r="N10" s="9"/>
      <c r="O10" s="9">
        <v>828974722686</v>
      </c>
      <c r="P10" s="9"/>
      <c r="Q10" s="9">
        <v>11950233</v>
      </c>
      <c r="R10" s="9"/>
      <c r="S10" s="9">
        <v>223025</v>
      </c>
      <c r="T10" s="9"/>
      <c r="U10" s="9">
        <v>2825308548618</v>
      </c>
      <c r="V10" s="9"/>
      <c r="W10" s="9">
        <v>2664567729654</v>
      </c>
      <c r="X10" s="9"/>
      <c r="Y10" s="11">
        <v>0.66746044794000492</v>
      </c>
    </row>
    <row r="11" spans="1:27">
      <c r="A11" s="1" t="s">
        <v>17</v>
      </c>
      <c r="C11" s="9">
        <v>377617</v>
      </c>
      <c r="D11" s="9"/>
      <c r="E11" s="9">
        <v>11323970578</v>
      </c>
      <c r="F11" s="9"/>
      <c r="G11" s="9">
        <v>11376871012</v>
      </c>
      <c r="H11" s="9"/>
      <c r="I11" s="9">
        <v>6653512</v>
      </c>
      <c r="J11" s="9"/>
      <c r="K11" s="9">
        <v>196627339318</v>
      </c>
      <c r="L11" s="9"/>
      <c r="M11" s="9">
        <v>-6716995</v>
      </c>
      <c r="N11" s="9"/>
      <c r="O11" s="9">
        <v>198843784969</v>
      </c>
      <c r="P11" s="9"/>
      <c r="Q11" s="9">
        <v>314134</v>
      </c>
      <c r="R11" s="9"/>
      <c r="S11" s="9">
        <v>29301</v>
      </c>
      <c r="T11" s="9"/>
      <c r="U11" s="9">
        <v>9328225890</v>
      </c>
      <c r="V11" s="9"/>
      <c r="W11" s="9">
        <v>9202323312.7231808</v>
      </c>
      <c r="X11" s="9"/>
      <c r="Y11" s="11">
        <v>2.3051344396465031E-3</v>
      </c>
    </row>
    <row r="12" spans="1:27" ht="24.75" thickBot="1">
      <c r="E12" s="8">
        <f>SUM(E9:E11)</f>
        <v>3859917953026</v>
      </c>
      <c r="F12" s="4"/>
      <c r="G12" s="8">
        <f>SUM(G9:G11)</f>
        <v>3594533833173.0332</v>
      </c>
      <c r="H12" s="4"/>
      <c r="I12" s="4"/>
      <c r="J12" s="4"/>
      <c r="K12" s="8">
        <f>SUM(K9:K11)</f>
        <v>1032604981917</v>
      </c>
      <c r="L12" s="4"/>
      <c r="M12" s="4"/>
      <c r="N12" s="4"/>
      <c r="O12" s="8">
        <f>SUM(O9:O11)</f>
        <v>1041892680308</v>
      </c>
      <c r="P12" s="4"/>
      <c r="Q12" s="4"/>
      <c r="R12" s="4"/>
      <c r="S12" s="4"/>
      <c r="T12" s="4"/>
      <c r="U12" s="8">
        <f>SUM(U9:U11)</f>
        <v>3792221859080</v>
      </c>
      <c r="V12" s="4"/>
      <c r="W12" s="8">
        <f>SUM(W9:W11)</f>
        <v>3550938517687.7231</v>
      </c>
      <c r="X12" s="4"/>
      <c r="Y12" s="13">
        <f>SUM(Y9:Y11)</f>
        <v>0.88949175029279348</v>
      </c>
      <c r="Z12" s="4"/>
      <c r="AA12" s="4"/>
    </row>
    <row r="13" spans="1:27" ht="24.75" thickTop="1"/>
    <row r="14" spans="1:27">
      <c r="Y14" s="3"/>
    </row>
    <row r="15" spans="1:27">
      <c r="Y15" s="20"/>
    </row>
    <row r="16" spans="1:27">
      <c r="Y16" s="20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B21" sqref="B21"/>
    </sheetView>
  </sheetViews>
  <sheetFormatPr defaultRowHeight="24"/>
  <cols>
    <col min="1" max="1" width="20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4.75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6" spans="1:11" ht="24.75">
      <c r="A6" s="22" t="s">
        <v>70</v>
      </c>
      <c r="B6" s="22" t="s">
        <v>70</v>
      </c>
      <c r="C6" s="22" t="s">
        <v>70</v>
      </c>
      <c r="E6" s="22" t="s">
        <v>38</v>
      </c>
      <c r="F6" s="22" t="s">
        <v>38</v>
      </c>
      <c r="G6" s="22" t="s">
        <v>38</v>
      </c>
      <c r="I6" s="22" t="s">
        <v>39</v>
      </c>
      <c r="J6" s="22" t="s">
        <v>39</v>
      </c>
      <c r="K6" s="22" t="s">
        <v>39</v>
      </c>
    </row>
    <row r="7" spans="1:11" ht="24.75">
      <c r="A7" s="22" t="s">
        <v>71</v>
      </c>
      <c r="C7" s="22" t="s">
        <v>23</v>
      </c>
      <c r="E7" s="22" t="s">
        <v>72</v>
      </c>
      <c r="G7" s="22" t="s">
        <v>73</v>
      </c>
      <c r="I7" s="22" t="s">
        <v>72</v>
      </c>
      <c r="K7" s="22" t="s">
        <v>73</v>
      </c>
    </row>
    <row r="8" spans="1:11">
      <c r="A8" s="1" t="s">
        <v>29</v>
      </c>
      <c r="C8" s="4" t="s">
        <v>30</v>
      </c>
      <c r="D8" s="4"/>
      <c r="E8" s="5">
        <v>2073938078</v>
      </c>
      <c r="F8" s="4"/>
      <c r="G8" s="11">
        <f>E8/$E$9</f>
        <v>1</v>
      </c>
      <c r="H8" s="4"/>
      <c r="I8" s="5">
        <v>7331851401</v>
      </c>
      <c r="J8" s="4"/>
      <c r="K8" s="10">
        <f>I8/$I$9</f>
        <v>1</v>
      </c>
    </row>
    <row r="9" spans="1:11" ht="24.75" thickBot="1">
      <c r="E9" s="8">
        <f>SUM(E8)</f>
        <v>2073938078</v>
      </c>
      <c r="F9" s="4"/>
      <c r="G9" s="13">
        <f>SUM(G8)</f>
        <v>1</v>
      </c>
      <c r="H9" s="4"/>
      <c r="I9" s="8">
        <f>SUM(I8)</f>
        <v>7331851401</v>
      </c>
      <c r="J9" s="4"/>
      <c r="K9" s="12">
        <f>SUM(K8)</f>
        <v>1</v>
      </c>
    </row>
    <row r="10" spans="1:11" ht="24.75" thickTop="1">
      <c r="E10" s="3"/>
      <c r="I10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:C9"/>
    </sheetView>
  </sheetViews>
  <sheetFormatPr defaultRowHeight="24"/>
  <cols>
    <col min="1" max="1" width="46.28515625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3" t="s">
        <v>0</v>
      </c>
      <c r="B2" s="23"/>
      <c r="C2" s="23"/>
      <c r="D2" s="23"/>
      <c r="E2" s="23"/>
    </row>
    <row r="3" spans="1:5" ht="24.75">
      <c r="A3" s="23" t="s">
        <v>36</v>
      </c>
      <c r="B3" s="23"/>
      <c r="C3" s="23"/>
      <c r="D3" s="23"/>
      <c r="E3" s="23"/>
    </row>
    <row r="4" spans="1:5" ht="24.75">
      <c r="A4" s="23" t="s">
        <v>2</v>
      </c>
      <c r="B4" s="23"/>
      <c r="C4" s="23"/>
      <c r="D4" s="23"/>
      <c r="E4" s="23"/>
    </row>
    <row r="5" spans="1:5" ht="24.75">
      <c r="E5" s="2" t="s">
        <v>80</v>
      </c>
    </row>
    <row r="6" spans="1:5" ht="24.75">
      <c r="A6" s="24" t="s">
        <v>74</v>
      </c>
      <c r="C6" s="22" t="s">
        <v>38</v>
      </c>
      <c r="E6" s="22" t="s">
        <v>81</v>
      </c>
    </row>
    <row r="7" spans="1:5" ht="24.75">
      <c r="A7" s="25" t="s">
        <v>74</v>
      </c>
      <c r="C7" s="22" t="s">
        <v>26</v>
      </c>
      <c r="E7" s="22" t="s">
        <v>26</v>
      </c>
    </row>
    <row r="8" spans="1:5">
      <c r="A8" s="1" t="s">
        <v>82</v>
      </c>
      <c r="C8" s="5">
        <v>0</v>
      </c>
      <c r="E8" s="3">
        <v>56195114620</v>
      </c>
    </row>
    <row r="9" spans="1:5" ht="25.5" thickBot="1">
      <c r="A9" s="2" t="s">
        <v>45</v>
      </c>
      <c r="C9" s="8">
        <v>0</v>
      </c>
      <c r="E9" s="6">
        <v>56195114620</v>
      </c>
    </row>
    <row r="10" spans="1:5" ht="24.7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Q13" sqref="Q13"/>
    </sheetView>
  </sheetViews>
  <sheetFormatPr defaultRowHeight="24"/>
  <cols>
    <col min="1" max="1" width="21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4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4.75">
      <c r="A6" s="21" t="s">
        <v>21</v>
      </c>
      <c r="C6" s="22" t="s">
        <v>22</v>
      </c>
      <c r="D6" s="22" t="s">
        <v>22</v>
      </c>
      <c r="E6" s="22" t="s">
        <v>22</v>
      </c>
      <c r="F6" s="22" t="s">
        <v>22</v>
      </c>
      <c r="G6" s="22" t="s">
        <v>22</v>
      </c>
      <c r="H6" s="22" t="s">
        <v>22</v>
      </c>
      <c r="I6" s="22" t="s">
        <v>22</v>
      </c>
      <c r="K6" s="22" t="s">
        <v>78</v>
      </c>
      <c r="M6" s="22" t="s">
        <v>5</v>
      </c>
      <c r="N6" s="22" t="s">
        <v>5</v>
      </c>
      <c r="O6" s="22" t="s">
        <v>5</v>
      </c>
      <c r="Q6" s="22" t="s">
        <v>6</v>
      </c>
      <c r="R6" s="22" t="s">
        <v>6</v>
      </c>
      <c r="S6" s="22" t="s">
        <v>6</v>
      </c>
    </row>
    <row r="7" spans="1:19" ht="24.75">
      <c r="A7" s="22" t="s">
        <v>21</v>
      </c>
      <c r="C7" s="22" t="s">
        <v>23</v>
      </c>
      <c r="E7" s="22" t="s">
        <v>24</v>
      </c>
      <c r="G7" s="22" t="s">
        <v>25</v>
      </c>
      <c r="I7" s="22" t="s">
        <v>19</v>
      </c>
      <c r="K7" s="22" t="s">
        <v>26</v>
      </c>
      <c r="M7" s="22" t="s">
        <v>27</v>
      </c>
      <c r="O7" s="22" t="s">
        <v>28</v>
      </c>
      <c r="Q7" s="22" t="s">
        <v>26</v>
      </c>
      <c r="S7" s="22" t="s">
        <v>20</v>
      </c>
    </row>
    <row r="8" spans="1:19">
      <c r="A8" s="1" t="s">
        <v>29</v>
      </c>
      <c r="C8" s="4" t="s">
        <v>30</v>
      </c>
      <c r="D8" s="4"/>
      <c r="E8" s="4" t="s">
        <v>31</v>
      </c>
      <c r="F8" s="4"/>
      <c r="G8" s="4" t="s">
        <v>32</v>
      </c>
      <c r="H8" s="4"/>
      <c r="I8" s="5">
        <v>8</v>
      </c>
      <c r="K8" s="5">
        <v>500471757500</v>
      </c>
      <c r="L8" s="4"/>
      <c r="M8" s="5">
        <v>919090576679</v>
      </c>
      <c r="N8" s="4"/>
      <c r="O8" s="5">
        <v>1091310980000</v>
      </c>
      <c r="P8" s="4"/>
      <c r="Q8" s="5">
        <v>328251354179</v>
      </c>
      <c r="S8" s="11">
        <v>8.2225268083381514E-2</v>
      </c>
    </row>
    <row r="9" spans="1:19">
      <c r="A9" s="1" t="s">
        <v>33</v>
      </c>
      <c r="C9" s="4" t="s">
        <v>34</v>
      </c>
      <c r="D9" s="4"/>
      <c r="E9" s="4" t="s">
        <v>31</v>
      </c>
      <c r="F9" s="4"/>
      <c r="G9" s="4" t="s">
        <v>35</v>
      </c>
      <c r="H9" s="4"/>
      <c r="I9" s="5">
        <v>10</v>
      </c>
      <c r="K9" s="5">
        <v>110162269512</v>
      </c>
      <c r="L9" s="4"/>
      <c r="M9" s="5">
        <v>13978453557</v>
      </c>
      <c r="N9" s="4"/>
      <c r="O9" s="5">
        <v>11276000000</v>
      </c>
      <c r="P9" s="4"/>
      <c r="Q9" s="5">
        <v>112864723069</v>
      </c>
      <c r="S9" s="11">
        <v>2.8272029934854271E-2</v>
      </c>
    </row>
    <row r="10" spans="1:19" ht="24.75" thickBot="1">
      <c r="K10" s="8">
        <f>SUM(K8:K9)</f>
        <v>610634027012</v>
      </c>
      <c r="L10" s="4"/>
      <c r="M10" s="8">
        <f>SUM(M8:M9)</f>
        <v>933069030236</v>
      </c>
      <c r="N10" s="4"/>
      <c r="O10" s="8">
        <f>SUM(O8:O9)</f>
        <v>1102586980000</v>
      </c>
      <c r="P10" s="4"/>
      <c r="Q10" s="8">
        <f>SUM(Q8:Q9)</f>
        <v>441116077248</v>
      </c>
      <c r="S10" s="14">
        <f>SUM(S8:S9)</f>
        <v>0.11049729801823578</v>
      </c>
    </row>
    <row r="11" spans="1:19" ht="24.75" thickTop="1"/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workbookViewId="0">
      <selection activeCell="G11" sqref="G11"/>
    </sheetView>
  </sheetViews>
  <sheetFormatPr defaultRowHeight="24"/>
  <cols>
    <col min="1" max="1" width="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0" width="16.7109375" style="1" bestFit="1" customWidth="1"/>
    <col min="11" max="11" width="11.28515625" style="1" bestFit="1" customWidth="1"/>
    <col min="12" max="16384" width="9.140625" style="1"/>
  </cols>
  <sheetData>
    <row r="2" spans="1:11" ht="24.75">
      <c r="A2" s="23" t="s">
        <v>0</v>
      </c>
      <c r="B2" s="23"/>
      <c r="C2" s="23"/>
      <c r="D2" s="23"/>
      <c r="E2" s="23"/>
      <c r="F2" s="23"/>
      <c r="G2" s="23"/>
    </row>
    <row r="3" spans="1:11" ht="24.75">
      <c r="A3" s="23" t="s">
        <v>36</v>
      </c>
      <c r="B3" s="23"/>
      <c r="C3" s="23"/>
      <c r="D3" s="23"/>
      <c r="E3" s="23"/>
      <c r="F3" s="23"/>
      <c r="G3" s="23"/>
    </row>
    <row r="4" spans="1:11" ht="24.75">
      <c r="A4" s="23" t="s">
        <v>2</v>
      </c>
      <c r="B4" s="23"/>
      <c r="C4" s="23"/>
      <c r="D4" s="23"/>
      <c r="E4" s="23"/>
      <c r="F4" s="23"/>
      <c r="G4" s="23"/>
    </row>
    <row r="6" spans="1:11" ht="24.75">
      <c r="A6" s="22" t="s">
        <v>40</v>
      </c>
      <c r="C6" s="22" t="s">
        <v>26</v>
      </c>
      <c r="E6" s="22" t="s">
        <v>67</v>
      </c>
      <c r="G6" s="22" t="s">
        <v>13</v>
      </c>
    </row>
    <row r="7" spans="1:11">
      <c r="A7" s="1" t="s">
        <v>75</v>
      </c>
      <c r="C7" s="9">
        <f>'سرمایه‌گذاری در سهام'!I12</f>
        <v>-34307617091</v>
      </c>
      <c r="E7" s="11">
        <f>C7/$C$10</f>
        <v>1.0643407188228056</v>
      </c>
      <c r="G7" s="11">
        <v>-8.5938808071791585E-3</v>
      </c>
      <c r="J7" s="3"/>
    </row>
    <row r="8" spans="1:11">
      <c r="A8" s="1" t="s">
        <v>76</v>
      </c>
      <c r="C8" s="9">
        <f>'سرمایه‌گذاری در اوراق بهادار'!I14</f>
        <v>0</v>
      </c>
      <c r="E8" s="11">
        <f t="shared" ref="E8:E9" si="0">C8/$C$10</f>
        <v>0</v>
      </c>
      <c r="G8" s="11">
        <v>0</v>
      </c>
      <c r="K8" s="3"/>
    </row>
    <row r="9" spans="1:11">
      <c r="A9" s="1" t="s">
        <v>77</v>
      </c>
      <c r="C9" s="9">
        <f>'سود اوراق بهادار و سپرده بانکی'!M9</f>
        <v>2073938078</v>
      </c>
      <c r="E9" s="11">
        <f t="shared" si="0"/>
        <v>-6.4340718822805509E-2</v>
      </c>
      <c r="G9" s="11">
        <v>5.1951077209841628E-4</v>
      </c>
      <c r="J9" s="3"/>
    </row>
    <row r="10" spans="1:11" ht="24.75" thickBot="1">
      <c r="C10" s="15">
        <f>SUM(C7:C9)</f>
        <v>-32233679013</v>
      </c>
      <c r="E10" s="13">
        <f>SUM(E7:E9)</f>
        <v>1</v>
      </c>
      <c r="G10" s="13">
        <f>SUM(G7:G9)</f>
        <v>-8.074370035080743E-3</v>
      </c>
    </row>
    <row r="11" spans="1:11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G8" sqref="G8"/>
    </sheetView>
  </sheetViews>
  <sheetFormatPr defaultRowHeight="24"/>
  <cols>
    <col min="1" max="1" width="20.710937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4.75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4.75">
      <c r="A6" s="22" t="s">
        <v>37</v>
      </c>
      <c r="B6" s="22" t="s">
        <v>37</v>
      </c>
      <c r="C6" s="22" t="s">
        <v>37</v>
      </c>
      <c r="D6" s="22" t="s">
        <v>37</v>
      </c>
      <c r="E6" s="22" t="s">
        <v>37</v>
      </c>
      <c r="F6" s="22" t="s">
        <v>37</v>
      </c>
      <c r="G6" s="22" t="s">
        <v>37</v>
      </c>
      <c r="I6" s="22" t="s">
        <v>38</v>
      </c>
      <c r="J6" s="22" t="s">
        <v>38</v>
      </c>
      <c r="K6" s="22" t="s">
        <v>38</v>
      </c>
      <c r="L6" s="22" t="s">
        <v>38</v>
      </c>
      <c r="M6" s="22" t="s">
        <v>38</v>
      </c>
      <c r="O6" s="22" t="s">
        <v>39</v>
      </c>
      <c r="P6" s="22" t="s">
        <v>39</v>
      </c>
      <c r="Q6" s="22" t="s">
        <v>39</v>
      </c>
      <c r="R6" s="22" t="s">
        <v>39</v>
      </c>
      <c r="S6" s="22" t="s">
        <v>39</v>
      </c>
    </row>
    <row r="7" spans="1:19" ht="24.75">
      <c r="A7" s="22" t="s">
        <v>40</v>
      </c>
      <c r="C7" s="22" t="s">
        <v>41</v>
      </c>
      <c r="E7" s="22" t="s">
        <v>18</v>
      </c>
      <c r="G7" s="22" t="s">
        <v>19</v>
      </c>
      <c r="I7" s="22" t="s">
        <v>42</v>
      </c>
      <c r="K7" s="22" t="s">
        <v>43</v>
      </c>
      <c r="M7" s="22" t="s">
        <v>44</v>
      </c>
      <c r="O7" s="22" t="s">
        <v>42</v>
      </c>
      <c r="Q7" s="22" t="s">
        <v>43</v>
      </c>
      <c r="S7" s="22" t="s">
        <v>44</v>
      </c>
    </row>
    <row r="8" spans="1:19">
      <c r="A8" s="1" t="s">
        <v>29</v>
      </c>
      <c r="C8" s="5">
        <v>30</v>
      </c>
      <c r="D8" s="4"/>
      <c r="E8" s="4" t="s">
        <v>79</v>
      </c>
      <c r="F8" s="4"/>
      <c r="G8" s="5">
        <v>8</v>
      </c>
      <c r="H8" s="4"/>
      <c r="I8" s="5">
        <v>2073938078</v>
      </c>
      <c r="J8" s="4"/>
      <c r="K8" s="5">
        <v>0</v>
      </c>
      <c r="L8" s="4"/>
      <c r="M8" s="5">
        <v>2073938078</v>
      </c>
      <c r="N8" s="4"/>
      <c r="O8" s="5">
        <v>7331851401</v>
      </c>
      <c r="P8" s="4"/>
      <c r="Q8" s="5">
        <v>0</v>
      </c>
      <c r="R8" s="4"/>
      <c r="S8" s="5">
        <v>7331851401</v>
      </c>
    </row>
    <row r="9" spans="1:19" ht="24.75" thickBot="1">
      <c r="I9" s="8">
        <f>SUM(I8)</f>
        <v>2073938078</v>
      </c>
      <c r="J9" s="4"/>
      <c r="K9" s="8">
        <f>SUM(K8)</f>
        <v>0</v>
      </c>
      <c r="L9" s="4"/>
      <c r="M9" s="8">
        <f>SUM(M8)</f>
        <v>2073938078</v>
      </c>
      <c r="N9" s="4"/>
      <c r="O9" s="8">
        <f>SUM(O8)</f>
        <v>7331851401</v>
      </c>
      <c r="P9" s="4"/>
      <c r="Q9" s="8">
        <f>SUM(Q8)</f>
        <v>0</v>
      </c>
      <c r="R9" s="4"/>
      <c r="S9" s="8">
        <f>SUM(S8)</f>
        <v>7331851401</v>
      </c>
    </row>
    <row r="10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I16" sqref="I16"/>
    </sheetView>
  </sheetViews>
  <sheetFormatPr defaultRowHeight="24"/>
  <cols>
    <col min="1" max="1" width="13.1406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4.75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6" spans="1:19" ht="24.75">
      <c r="A6" s="21" t="s">
        <v>3</v>
      </c>
      <c r="C6" s="22" t="s">
        <v>46</v>
      </c>
      <c r="D6" s="22" t="s">
        <v>46</v>
      </c>
      <c r="E6" s="22" t="s">
        <v>46</v>
      </c>
      <c r="F6" s="22" t="s">
        <v>46</v>
      </c>
      <c r="G6" s="22" t="s">
        <v>46</v>
      </c>
      <c r="I6" s="22" t="s">
        <v>38</v>
      </c>
      <c r="J6" s="22" t="s">
        <v>38</v>
      </c>
      <c r="K6" s="22" t="s">
        <v>38</v>
      </c>
      <c r="L6" s="22" t="s">
        <v>38</v>
      </c>
      <c r="M6" s="22" t="s">
        <v>38</v>
      </c>
      <c r="O6" s="22" t="s">
        <v>39</v>
      </c>
      <c r="P6" s="22" t="s">
        <v>39</v>
      </c>
      <c r="Q6" s="22" t="s">
        <v>39</v>
      </c>
      <c r="R6" s="22" t="s">
        <v>39</v>
      </c>
      <c r="S6" s="22" t="s">
        <v>39</v>
      </c>
    </row>
    <row r="7" spans="1:19" ht="24.75">
      <c r="A7" s="22" t="s">
        <v>3</v>
      </c>
      <c r="C7" s="22" t="s">
        <v>47</v>
      </c>
      <c r="E7" s="22" t="s">
        <v>48</v>
      </c>
      <c r="G7" s="22" t="s">
        <v>49</v>
      </c>
      <c r="I7" s="22" t="s">
        <v>50</v>
      </c>
      <c r="K7" s="22" t="s">
        <v>43</v>
      </c>
      <c r="M7" s="22" t="s">
        <v>51</v>
      </c>
      <c r="O7" s="22" t="s">
        <v>50</v>
      </c>
      <c r="Q7" s="22" t="s">
        <v>43</v>
      </c>
      <c r="S7" s="22" t="s">
        <v>51</v>
      </c>
    </row>
    <row r="8" spans="1:19">
      <c r="A8" s="1" t="s">
        <v>15</v>
      </c>
      <c r="C8" s="4" t="s">
        <v>52</v>
      </c>
      <c r="D8" s="4"/>
      <c r="E8" s="5">
        <v>101771364</v>
      </c>
      <c r="F8" s="4"/>
      <c r="G8" s="5">
        <v>200</v>
      </c>
      <c r="H8" s="4"/>
      <c r="I8" s="5">
        <v>0</v>
      </c>
      <c r="J8" s="4"/>
      <c r="K8" s="5">
        <v>0</v>
      </c>
      <c r="L8" s="4"/>
      <c r="M8" s="5">
        <v>0</v>
      </c>
      <c r="O8" s="5">
        <v>20354272800</v>
      </c>
      <c r="P8" s="4"/>
      <c r="Q8" s="5">
        <v>0</v>
      </c>
      <c r="R8" s="4"/>
      <c r="S8" s="5">
        <v>20354272800</v>
      </c>
    </row>
    <row r="9" spans="1:19" ht="24.75" thickBot="1">
      <c r="C9" s="4"/>
      <c r="D9" s="4"/>
      <c r="E9" s="4"/>
      <c r="F9" s="4"/>
      <c r="G9" s="4"/>
      <c r="H9" s="4"/>
      <c r="I9" s="8">
        <f>SUM(I8)</f>
        <v>0</v>
      </c>
      <c r="J9" s="4"/>
      <c r="K9" s="8">
        <f>SUM(K8)</f>
        <v>0</v>
      </c>
      <c r="L9" s="4"/>
      <c r="M9" s="8">
        <f>SUM(M8)</f>
        <v>0</v>
      </c>
      <c r="O9" s="8">
        <f>SUM(O8)</f>
        <v>20354272800</v>
      </c>
      <c r="P9" s="4"/>
      <c r="Q9" s="8">
        <f>SUM(Q8)</f>
        <v>0</v>
      </c>
      <c r="R9" s="4"/>
      <c r="S9" s="8">
        <f>SUM(S8)</f>
        <v>20354272800</v>
      </c>
    </row>
    <row r="10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7"/>
  <sheetViews>
    <sheetView rightToLeft="1" tabSelected="1" workbookViewId="0">
      <selection activeCell="I12" sqref="I12"/>
    </sheetView>
  </sheetViews>
  <sheetFormatPr defaultRowHeight="24"/>
  <cols>
    <col min="1" max="1" width="32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4.75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4.75">
      <c r="A6" s="21" t="s">
        <v>3</v>
      </c>
      <c r="C6" s="22" t="s">
        <v>38</v>
      </c>
      <c r="D6" s="22" t="s">
        <v>38</v>
      </c>
      <c r="E6" s="22" t="s">
        <v>38</v>
      </c>
      <c r="F6" s="22" t="s">
        <v>38</v>
      </c>
      <c r="G6" s="22" t="s">
        <v>38</v>
      </c>
      <c r="H6" s="22" t="s">
        <v>38</v>
      </c>
      <c r="I6" s="22" t="s">
        <v>38</v>
      </c>
      <c r="K6" s="22" t="s">
        <v>39</v>
      </c>
      <c r="L6" s="22" t="s">
        <v>39</v>
      </c>
      <c r="M6" s="22" t="s">
        <v>39</v>
      </c>
      <c r="N6" s="22" t="s">
        <v>39</v>
      </c>
      <c r="O6" s="22" t="s">
        <v>39</v>
      </c>
      <c r="P6" s="22" t="s">
        <v>39</v>
      </c>
      <c r="Q6" s="22" t="s">
        <v>39</v>
      </c>
    </row>
    <row r="7" spans="1:17" ht="24.75">
      <c r="A7" s="22" t="s">
        <v>3</v>
      </c>
      <c r="C7" s="22" t="s">
        <v>7</v>
      </c>
      <c r="E7" s="22" t="s">
        <v>53</v>
      </c>
      <c r="G7" s="22" t="s">
        <v>54</v>
      </c>
      <c r="I7" s="22" t="s">
        <v>55</v>
      </c>
      <c r="K7" s="22" t="s">
        <v>7</v>
      </c>
      <c r="M7" s="22" t="s">
        <v>53</v>
      </c>
      <c r="O7" s="22" t="s">
        <v>54</v>
      </c>
      <c r="Q7" s="22" t="s">
        <v>55</v>
      </c>
    </row>
    <row r="8" spans="1:17">
      <c r="A8" s="1" t="s">
        <v>17</v>
      </c>
      <c r="C8" s="9">
        <v>314134</v>
      </c>
      <c r="D8" s="9"/>
      <c r="E8" s="9">
        <v>9202323312</v>
      </c>
      <c r="F8" s="9"/>
      <c r="G8" s="9">
        <v>9381126324</v>
      </c>
      <c r="H8" s="9"/>
      <c r="I8" s="9">
        <f>E8-G8</f>
        <v>-178803012</v>
      </c>
      <c r="J8" s="9"/>
      <c r="K8" s="9">
        <v>314134</v>
      </c>
      <c r="L8" s="9"/>
      <c r="M8" s="9">
        <v>9202323312</v>
      </c>
      <c r="N8" s="9"/>
      <c r="O8" s="9">
        <v>9328225890</v>
      </c>
      <c r="P8" s="9"/>
      <c r="Q8" s="9">
        <f>M8-O8</f>
        <v>-125902578</v>
      </c>
    </row>
    <row r="9" spans="1:17">
      <c r="A9" s="1" t="s">
        <v>16</v>
      </c>
      <c r="C9" s="9">
        <v>11950233</v>
      </c>
      <c r="D9" s="9"/>
      <c r="E9" s="9">
        <v>2664567729655</v>
      </c>
      <c r="F9" s="9"/>
      <c r="G9" s="9">
        <v>2645902306013</v>
      </c>
      <c r="H9" s="9"/>
      <c r="I9" s="9">
        <f t="shared" ref="I9:I10" si="0">E9-G9</f>
        <v>18665423642</v>
      </c>
      <c r="J9" s="9"/>
      <c r="K9" s="9">
        <v>11950233</v>
      </c>
      <c r="L9" s="9"/>
      <c r="M9" s="9">
        <v>2664567729655</v>
      </c>
      <c r="N9" s="9"/>
      <c r="O9" s="9">
        <v>2827728566370</v>
      </c>
      <c r="P9" s="9"/>
      <c r="Q9" s="9">
        <f t="shared" ref="Q9:Q10" si="1">M9-O9</f>
        <v>-163160836715</v>
      </c>
    </row>
    <row r="10" spans="1:17">
      <c r="A10" s="1" t="s">
        <v>15</v>
      </c>
      <c r="C10" s="9">
        <v>176947313</v>
      </c>
      <c r="D10" s="9"/>
      <c r="E10" s="9">
        <v>877168464723</v>
      </c>
      <c r="F10" s="9"/>
      <c r="G10" s="9">
        <v>871649730264</v>
      </c>
      <c r="H10" s="9"/>
      <c r="I10" s="9">
        <f t="shared" si="0"/>
        <v>5518734459</v>
      </c>
      <c r="J10" s="9"/>
      <c r="K10" s="9">
        <v>176947313</v>
      </c>
      <c r="L10" s="9"/>
      <c r="M10" s="9">
        <v>877168464721</v>
      </c>
      <c r="N10" s="9"/>
      <c r="O10" s="9">
        <v>898233255474</v>
      </c>
      <c r="P10" s="9"/>
      <c r="Q10" s="9">
        <f t="shared" si="1"/>
        <v>-21064790753</v>
      </c>
    </row>
    <row r="11" spans="1:17" ht="24.75" thickBot="1">
      <c r="C11" s="9"/>
      <c r="D11" s="9"/>
      <c r="E11" s="15">
        <f>SUM(E8:E10)</f>
        <v>3550938517690</v>
      </c>
      <c r="F11" s="9"/>
      <c r="G11" s="15">
        <f>SUM(G8:G10)</f>
        <v>3526933162601</v>
      </c>
      <c r="H11" s="9"/>
      <c r="I11" s="15">
        <f>SUM(I8:I10)</f>
        <v>24005355089</v>
      </c>
      <c r="J11" s="9"/>
      <c r="K11" s="9"/>
      <c r="L11" s="9"/>
      <c r="M11" s="15">
        <f>SUM(M8:M10)</f>
        <v>3550938517688</v>
      </c>
      <c r="N11" s="9"/>
      <c r="O11" s="15">
        <f>SUM(O8:O10)</f>
        <v>3735290047734</v>
      </c>
      <c r="P11" s="9"/>
      <c r="Q11" s="15">
        <f>SUM(Q8:Q10)</f>
        <v>-184351530046</v>
      </c>
    </row>
    <row r="12" spans="1:17" ht="24.75" thickTop="1"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7:17"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5"/>
  <sheetViews>
    <sheetView rightToLeft="1" topLeftCell="A7" workbookViewId="0">
      <selection activeCell="G27" sqref="G27"/>
    </sheetView>
  </sheetViews>
  <sheetFormatPr defaultRowHeight="24"/>
  <cols>
    <col min="1" max="1" width="32" style="1" bestFit="1" customWidth="1"/>
    <col min="2" max="2" width="1" style="1" customWidth="1"/>
    <col min="3" max="3" width="11.5703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140625" style="1" bestFit="1" customWidth="1"/>
    <col min="10" max="10" width="1" style="1" customWidth="1"/>
    <col min="11" max="11" width="12.85546875" style="1" bestFit="1" customWidth="1"/>
    <col min="12" max="12" width="1" style="1" customWidth="1"/>
    <col min="13" max="13" width="20.7109375" style="1" bestFit="1" customWidth="1"/>
    <col min="14" max="14" width="1" style="1" customWidth="1"/>
    <col min="15" max="15" width="20.7109375" style="1" bestFit="1" customWidth="1"/>
    <col min="16" max="16" width="1" style="1" customWidth="1"/>
    <col min="17" max="17" width="3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4.75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4.75">
      <c r="A6" s="21" t="s">
        <v>3</v>
      </c>
      <c r="C6" s="22" t="s">
        <v>38</v>
      </c>
      <c r="D6" s="22" t="s">
        <v>38</v>
      </c>
      <c r="E6" s="22" t="s">
        <v>38</v>
      </c>
      <c r="F6" s="22" t="s">
        <v>38</v>
      </c>
      <c r="G6" s="22" t="s">
        <v>38</v>
      </c>
      <c r="H6" s="22" t="s">
        <v>38</v>
      </c>
      <c r="I6" s="22" t="s">
        <v>38</v>
      </c>
      <c r="K6" s="22" t="s">
        <v>39</v>
      </c>
      <c r="L6" s="22" t="s">
        <v>39</v>
      </c>
      <c r="M6" s="22" t="s">
        <v>39</v>
      </c>
      <c r="N6" s="22" t="s">
        <v>39</v>
      </c>
      <c r="O6" s="22" t="s">
        <v>39</v>
      </c>
      <c r="P6" s="22" t="s">
        <v>39</v>
      </c>
      <c r="Q6" s="22" t="s">
        <v>39</v>
      </c>
    </row>
    <row r="7" spans="1:17" ht="24.75">
      <c r="A7" s="22" t="s">
        <v>3</v>
      </c>
      <c r="C7" s="22" t="s">
        <v>7</v>
      </c>
      <c r="E7" s="22" t="s">
        <v>53</v>
      </c>
      <c r="G7" s="22" t="s">
        <v>54</v>
      </c>
      <c r="I7" s="22" t="s">
        <v>56</v>
      </c>
      <c r="K7" s="22" t="s">
        <v>7</v>
      </c>
      <c r="M7" s="22" t="s">
        <v>53</v>
      </c>
      <c r="O7" s="22" t="s">
        <v>54</v>
      </c>
      <c r="Q7" s="22" t="s">
        <v>56</v>
      </c>
    </row>
    <row r="8" spans="1:17">
      <c r="A8" s="1" t="s">
        <v>17</v>
      </c>
      <c r="C8" s="9">
        <v>6716995</v>
      </c>
      <c r="D8" s="9"/>
      <c r="E8" s="9">
        <v>198843784969</v>
      </c>
      <c r="F8" s="9"/>
      <c r="G8" s="9">
        <v>198623084006</v>
      </c>
      <c r="H8" s="9"/>
      <c r="I8" s="9">
        <v>220700963</v>
      </c>
      <c r="J8" s="9"/>
      <c r="K8" s="9">
        <v>61184785</v>
      </c>
      <c r="L8" s="9"/>
      <c r="M8" s="9">
        <v>1899457556058</v>
      </c>
      <c r="N8" s="9"/>
      <c r="O8" s="9">
        <v>1892504017572</v>
      </c>
      <c r="P8" s="9"/>
      <c r="Q8" s="9">
        <v>6953538486</v>
      </c>
    </row>
    <row r="9" spans="1:17">
      <c r="A9" s="1" t="s">
        <v>16</v>
      </c>
      <c r="C9" s="9">
        <v>3722708</v>
      </c>
      <c r="D9" s="9"/>
      <c r="E9" s="9">
        <v>828974722686</v>
      </c>
      <c r="F9" s="9"/>
      <c r="G9" s="9">
        <v>887134061302</v>
      </c>
      <c r="H9" s="9"/>
      <c r="I9" s="9">
        <v>-58159338616</v>
      </c>
      <c r="J9" s="9"/>
      <c r="K9" s="9">
        <v>25867553</v>
      </c>
      <c r="L9" s="9"/>
      <c r="M9" s="9">
        <v>6446019015496</v>
      </c>
      <c r="N9" s="9"/>
      <c r="O9" s="9">
        <v>6020273678162</v>
      </c>
      <c r="P9" s="9"/>
      <c r="Q9" s="9">
        <v>425745337334</v>
      </c>
    </row>
    <row r="10" spans="1:17">
      <c r="A10" s="1" t="s">
        <v>15</v>
      </c>
      <c r="C10" s="9">
        <v>2846278</v>
      </c>
      <c r="D10" s="9"/>
      <c r="E10" s="9">
        <v>14074172653</v>
      </c>
      <c r="F10" s="9"/>
      <c r="G10" s="9">
        <v>14448507181</v>
      </c>
      <c r="H10" s="9"/>
      <c r="I10" s="9">
        <v>-374334528</v>
      </c>
      <c r="J10" s="9"/>
      <c r="K10" s="9">
        <v>26136430</v>
      </c>
      <c r="L10" s="9"/>
      <c r="M10" s="9">
        <v>161742184239</v>
      </c>
      <c r="N10" s="9"/>
      <c r="O10" s="9">
        <v>142069614085</v>
      </c>
      <c r="P10" s="9"/>
      <c r="Q10" s="9">
        <v>19672570154</v>
      </c>
    </row>
    <row r="11" spans="1:17">
      <c r="A11" s="1" t="s">
        <v>57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v>0</v>
      </c>
      <c r="J11" s="9"/>
      <c r="K11" s="9">
        <v>12200</v>
      </c>
      <c r="L11" s="9"/>
      <c r="M11" s="9">
        <v>14099137479</v>
      </c>
      <c r="N11" s="9"/>
      <c r="O11" s="9">
        <v>14220619569</v>
      </c>
      <c r="P11" s="9"/>
      <c r="Q11" s="9">
        <v>-121482090</v>
      </c>
    </row>
    <row r="12" spans="1:17">
      <c r="A12" s="1" t="s">
        <v>58</v>
      </c>
      <c r="C12" s="9">
        <v>0</v>
      </c>
      <c r="D12" s="9"/>
      <c r="E12" s="9">
        <v>0</v>
      </c>
      <c r="F12" s="9"/>
      <c r="G12" s="9">
        <v>0</v>
      </c>
      <c r="H12" s="9"/>
      <c r="I12" s="9">
        <v>0</v>
      </c>
      <c r="J12" s="9"/>
      <c r="K12" s="9">
        <v>36974</v>
      </c>
      <c r="L12" s="9"/>
      <c r="M12" s="9">
        <v>30348388085</v>
      </c>
      <c r="N12" s="9"/>
      <c r="O12" s="9">
        <v>30325118870</v>
      </c>
      <c r="P12" s="9"/>
      <c r="Q12" s="9">
        <v>23269215</v>
      </c>
    </row>
    <row r="13" spans="1:17">
      <c r="A13" s="1" t="s">
        <v>59</v>
      </c>
      <c r="C13" s="9">
        <v>0</v>
      </c>
      <c r="D13" s="9"/>
      <c r="E13" s="9">
        <v>0</v>
      </c>
      <c r="F13" s="9"/>
      <c r="G13" s="9">
        <v>0</v>
      </c>
      <c r="H13" s="9"/>
      <c r="I13" s="9">
        <v>0</v>
      </c>
      <c r="J13" s="9"/>
      <c r="K13" s="9">
        <v>55002</v>
      </c>
      <c r="L13" s="9"/>
      <c r="M13" s="9">
        <v>51581458297</v>
      </c>
      <c r="N13" s="9"/>
      <c r="O13" s="9">
        <v>49491963241</v>
      </c>
      <c r="P13" s="9"/>
      <c r="Q13" s="9">
        <v>2089495056</v>
      </c>
    </row>
    <row r="14" spans="1:17">
      <c r="A14" s="1" t="s">
        <v>60</v>
      </c>
      <c r="C14" s="9">
        <v>0</v>
      </c>
      <c r="D14" s="9"/>
      <c r="E14" s="9">
        <v>0</v>
      </c>
      <c r="F14" s="9"/>
      <c r="G14" s="9">
        <v>0</v>
      </c>
      <c r="H14" s="9"/>
      <c r="I14" s="9">
        <v>0</v>
      </c>
      <c r="J14" s="9"/>
      <c r="K14" s="9">
        <v>2306</v>
      </c>
      <c r="L14" s="9"/>
      <c r="M14" s="9">
        <v>2014505888</v>
      </c>
      <c r="N14" s="9"/>
      <c r="O14" s="9">
        <v>2006881387</v>
      </c>
      <c r="P14" s="9"/>
      <c r="Q14" s="9">
        <v>7624501</v>
      </c>
    </row>
    <row r="15" spans="1:17">
      <c r="A15" s="1" t="s">
        <v>61</v>
      </c>
      <c r="C15" s="9">
        <v>0</v>
      </c>
      <c r="D15" s="9"/>
      <c r="E15" s="9">
        <v>0</v>
      </c>
      <c r="F15" s="9"/>
      <c r="G15" s="9">
        <v>0</v>
      </c>
      <c r="H15" s="9"/>
      <c r="I15" s="9">
        <v>0</v>
      </c>
      <c r="J15" s="9"/>
      <c r="K15" s="9">
        <v>10000</v>
      </c>
      <c r="L15" s="9"/>
      <c r="M15" s="9">
        <v>9172345225</v>
      </c>
      <c r="N15" s="9"/>
      <c r="O15" s="9">
        <v>9166641000</v>
      </c>
      <c r="P15" s="9"/>
      <c r="Q15" s="9">
        <v>5704225</v>
      </c>
    </row>
    <row r="16" spans="1:17">
      <c r="A16" s="1" t="s">
        <v>62</v>
      </c>
      <c r="C16" s="9">
        <v>0</v>
      </c>
      <c r="D16" s="9"/>
      <c r="E16" s="9">
        <v>0</v>
      </c>
      <c r="F16" s="9"/>
      <c r="G16" s="9">
        <v>0</v>
      </c>
      <c r="H16" s="9"/>
      <c r="I16" s="9">
        <v>0</v>
      </c>
      <c r="J16" s="9"/>
      <c r="K16" s="9">
        <v>3515</v>
      </c>
      <c r="L16" s="9"/>
      <c r="M16" s="9">
        <v>3010171047</v>
      </c>
      <c r="N16" s="9"/>
      <c r="O16" s="9">
        <v>3009408304</v>
      </c>
      <c r="P16" s="9"/>
      <c r="Q16" s="9">
        <v>762743</v>
      </c>
    </row>
    <row r="17" spans="1:17">
      <c r="A17" s="1" t="s">
        <v>63</v>
      </c>
      <c r="C17" s="9">
        <v>0</v>
      </c>
      <c r="D17" s="9"/>
      <c r="E17" s="9">
        <v>0</v>
      </c>
      <c r="F17" s="9"/>
      <c r="G17" s="9">
        <v>0</v>
      </c>
      <c r="H17" s="9"/>
      <c r="I17" s="9">
        <v>0</v>
      </c>
      <c r="J17" s="9"/>
      <c r="K17" s="9">
        <v>45214</v>
      </c>
      <c r="L17" s="9"/>
      <c r="M17" s="9">
        <v>34356658025</v>
      </c>
      <c r="N17" s="9"/>
      <c r="O17" s="9">
        <v>34345544434</v>
      </c>
      <c r="P17" s="9"/>
      <c r="Q17" s="19">
        <v>11113591</v>
      </c>
    </row>
    <row r="18" spans="1:17" ht="24.75" thickBot="1">
      <c r="C18" s="9"/>
      <c r="D18" s="9"/>
      <c r="E18" s="15">
        <f>SUM(E8:E17)</f>
        <v>1041892680308</v>
      </c>
      <c r="F18" s="9"/>
      <c r="G18" s="15">
        <f>SUM(G8:G17)</f>
        <v>1100205652489</v>
      </c>
      <c r="H18" s="9"/>
      <c r="I18" s="15">
        <f>SUM(I8:I17)</f>
        <v>-58312972181</v>
      </c>
      <c r="J18" s="9"/>
      <c r="K18" s="9"/>
      <c r="L18" s="9"/>
      <c r="M18" s="15">
        <f>SUM(M8:M17)</f>
        <v>8651801419839</v>
      </c>
      <c r="N18" s="9"/>
      <c r="O18" s="15">
        <f>SUM(O8:O17)</f>
        <v>8197413486624</v>
      </c>
      <c r="P18" s="9"/>
      <c r="Q18" s="15">
        <f>SUM(Q8:Q17)</f>
        <v>454387933215</v>
      </c>
    </row>
    <row r="19" spans="1:17" ht="24.75" thickTop="1"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pans="1:17">
      <c r="G20" s="3"/>
      <c r="I20" s="3"/>
      <c r="O20" s="3"/>
      <c r="Q20" s="3"/>
    </row>
    <row r="21" spans="1:17">
      <c r="O21" s="3"/>
      <c r="P21" s="3"/>
      <c r="Q21" s="3"/>
    </row>
    <row r="24" spans="1:17"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>
      <c r="O25" s="3"/>
      <c r="Q2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"/>
  <sheetViews>
    <sheetView rightToLeft="1" workbookViewId="0">
      <selection activeCell="I12" sqref="I12"/>
    </sheetView>
  </sheetViews>
  <sheetFormatPr defaultRowHeight="24"/>
  <cols>
    <col min="1" max="1" width="32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24.75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1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6" spans="1:21" ht="24.75">
      <c r="A6" s="21" t="s">
        <v>3</v>
      </c>
      <c r="C6" s="22" t="s">
        <v>38</v>
      </c>
      <c r="D6" s="22" t="s">
        <v>38</v>
      </c>
      <c r="E6" s="22" t="s">
        <v>38</v>
      </c>
      <c r="F6" s="22" t="s">
        <v>38</v>
      </c>
      <c r="G6" s="22" t="s">
        <v>38</v>
      </c>
      <c r="H6" s="22" t="s">
        <v>38</v>
      </c>
      <c r="I6" s="22" t="s">
        <v>38</v>
      </c>
      <c r="J6" s="22" t="s">
        <v>38</v>
      </c>
      <c r="K6" s="22" t="s">
        <v>38</v>
      </c>
      <c r="M6" s="22" t="s">
        <v>39</v>
      </c>
      <c r="N6" s="22" t="s">
        <v>39</v>
      </c>
      <c r="O6" s="22" t="s">
        <v>39</v>
      </c>
      <c r="P6" s="22" t="s">
        <v>39</v>
      </c>
      <c r="Q6" s="22" t="s">
        <v>39</v>
      </c>
      <c r="R6" s="22" t="s">
        <v>39</v>
      </c>
      <c r="S6" s="22" t="s">
        <v>39</v>
      </c>
      <c r="T6" s="22" t="s">
        <v>39</v>
      </c>
      <c r="U6" s="22" t="s">
        <v>39</v>
      </c>
    </row>
    <row r="7" spans="1:21" ht="24.75">
      <c r="A7" s="22" t="s">
        <v>3</v>
      </c>
      <c r="C7" s="22" t="s">
        <v>64</v>
      </c>
      <c r="E7" s="22" t="s">
        <v>65</v>
      </c>
      <c r="G7" s="22" t="s">
        <v>66</v>
      </c>
      <c r="I7" s="22" t="s">
        <v>26</v>
      </c>
      <c r="K7" s="22" t="s">
        <v>67</v>
      </c>
      <c r="M7" s="22" t="s">
        <v>64</v>
      </c>
      <c r="O7" s="22" t="s">
        <v>65</v>
      </c>
      <c r="Q7" s="22" t="s">
        <v>66</v>
      </c>
      <c r="S7" s="22" t="s">
        <v>26</v>
      </c>
      <c r="U7" s="22" t="s">
        <v>67</v>
      </c>
    </row>
    <row r="8" spans="1:21">
      <c r="A8" s="1" t="s">
        <v>17</v>
      </c>
      <c r="C8" s="9">
        <v>0</v>
      </c>
      <c r="D8" s="9"/>
      <c r="E8" s="9">
        <v>-178803011</v>
      </c>
      <c r="F8" s="9"/>
      <c r="G8" s="9">
        <v>220700963</v>
      </c>
      <c r="H8" s="9"/>
      <c r="I8" s="9">
        <f>C8+E8+G8</f>
        <v>41897952</v>
      </c>
      <c r="J8" s="9"/>
      <c r="K8" s="10">
        <f>I8/$I$12</f>
        <v>-1.2212434308353987E-3</v>
      </c>
      <c r="L8" s="9"/>
      <c r="M8" s="9">
        <v>0</v>
      </c>
      <c r="N8" s="9"/>
      <c r="O8" s="9">
        <v>-125902577</v>
      </c>
      <c r="P8" s="9"/>
      <c r="Q8" s="9">
        <v>6953538486</v>
      </c>
      <c r="R8" s="9"/>
      <c r="S8" s="9">
        <f>M8+O8+Q8</f>
        <v>6827635909</v>
      </c>
      <c r="T8" s="9"/>
      <c r="U8" s="11">
        <f>S8/$S$12</f>
        <v>2.3686285511716157E-2</v>
      </c>
    </row>
    <row r="9" spans="1:21">
      <c r="A9" s="1" t="s">
        <v>16</v>
      </c>
      <c r="C9" s="9">
        <v>0</v>
      </c>
      <c r="D9" s="9"/>
      <c r="E9" s="9">
        <v>18665423642</v>
      </c>
      <c r="F9" s="9"/>
      <c r="G9" s="9">
        <v>-58159338616</v>
      </c>
      <c r="H9" s="9"/>
      <c r="I9" s="9">
        <f t="shared" ref="I9:I11" si="0">C9+E9+G9</f>
        <v>-39493914974</v>
      </c>
      <c r="J9" s="9"/>
      <c r="K9" s="10">
        <f t="shared" ref="K9:K11" si="1">I9/$I$12</f>
        <v>1.1511704490942489</v>
      </c>
      <c r="L9" s="9"/>
      <c r="M9" s="9">
        <v>0</v>
      </c>
      <c r="N9" s="9"/>
      <c r="O9" s="9">
        <v>-163160836715</v>
      </c>
      <c r="P9" s="9"/>
      <c r="Q9" s="9">
        <v>425745337334</v>
      </c>
      <c r="R9" s="9"/>
      <c r="S9" s="9">
        <f>M9+O9+Q9</f>
        <v>262584500619</v>
      </c>
      <c r="T9" s="9"/>
      <c r="U9" s="11">
        <f t="shared" ref="U9:U11" si="2">S9/$S$12</f>
        <v>0.91095241977013897</v>
      </c>
    </row>
    <row r="10" spans="1:21">
      <c r="A10" s="1" t="s">
        <v>15</v>
      </c>
      <c r="C10" s="9">
        <v>0</v>
      </c>
      <c r="D10" s="9"/>
      <c r="E10" s="9">
        <v>5518734459</v>
      </c>
      <c r="F10" s="9"/>
      <c r="G10" s="9">
        <v>-374334528</v>
      </c>
      <c r="H10" s="9"/>
      <c r="I10" s="9">
        <f t="shared" si="0"/>
        <v>5144399931</v>
      </c>
      <c r="J10" s="9"/>
      <c r="K10" s="10">
        <f t="shared" si="1"/>
        <v>-0.14994920566341352</v>
      </c>
      <c r="L10" s="9"/>
      <c r="M10" s="9">
        <v>20354272800</v>
      </c>
      <c r="N10" s="9"/>
      <c r="O10" s="9">
        <v>-21064790752</v>
      </c>
      <c r="P10" s="9"/>
      <c r="Q10" s="9">
        <v>19672570154</v>
      </c>
      <c r="R10" s="9"/>
      <c r="S10" s="9">
        <f t="shared" ref="S10:S11" si="3">M10+O10+Q10</f>
        <v>18962052202</v>
      </c>
      <c r="T10" s="9"/>
      <c r="U10" s="11">
        <f t="shared" si="2"/>
        <v>6.5782737733948798E-2</v>
      </c>
    </row>
    <row r="11" spans="1:21">
      <c r="A11" s="1" t="s">
        <v>57</v>
      </c>
      <c r="C11" s="9">
        <v>0</v>
      </c>
      <c r="D11" s="9"/>
      <c r="E11" s="9">
        <v>0</v>
      </c>
      <c r="F11" s="9"/>
      <c r="G11" s="9">
        <v>0</v>
      </c>
      <c r="H11" s="9"/>
      <c r="I11" s="9">
        <f t="shared" si="0"/>
        <v>0</v>
      </c>
      <c r="J11" s="9"/>
      <c r="K11" s="10">
        <f t="shared" si="1"/>
        <v>0</v>
      </c>
      <c r="L11" s="9"/>
      <c r="M11" s="9">
        <v>0</v>
      </c>
      <c r="N11" s="9"/>
      <c r="O11" s="9">
        <v>0</v>
      </c>
      <c r="P11" s="9"/>
      <c r="Q11" s="9">
        <v>-121482090</v>
      </c>
      <c r="R11" s="9"/>
      <c r="S11" s="9">
        <f t="shared" si="3"/>
        <v>-121482090</v>
      </c>
      <c r="T11" s="9"/>
      <c r="U11" s="11">
        <f t="shared" si="2"/>
        <v>-4.214430158039053E-4</v>
      </c>
    </row>
    <row r="12" spans="1:21" ht="24.75" thickBot="1">
      <c r="C12" s="15">
        <f>SUM(C8:C11)</f>
        <v>0</v>
      </c>
      <c r="D12" s="9"/>
      <c r="E12" s="15">
        <f>SUM(E8:E11)</f>
        <v>24005355090</v>
      </c>
      <c r="F12" s="9"/>
      <c r="G12" s="15">
        <f>SUM(G8:G11)</f>
        <v>-58312972181</v>
      </c>
      <c r="H12" s="9"/>
      <c r="I12" s="15">
        <f>SUM(I8:I11)</f>
        <v>-34307617091</v>
      </c>
      <c r="J12" s="9"/>
      <c r="K12" s="13">
        <f>SUM(K8:K11)</f>
        <v>1</v>
      </c>
      <c r="L12" s="9"/>
      <c r="M12" s="15">
        <f>SUM(M8:M11)</f>
        <v>20354272800</v>
      </c>
      <c r="N12" s="9"/>
      <c r="O12" s="15">
        <f>SUM(O8:O11)</f>
        <v>-184351530044</v>
      </c>
      <c r="P12" s="9"/>
      <c r="Q12" s="15">
        <f>SUM(Q8:Q11)</f>
        <v>452249963884</v>
      </c>
      <c r="R12" s="9"/>
      <c r="S12" s="15">
        <f>SUM(S8:S11)</f>
        <v>288252706640</v>
      </c>
      <c r="T12" s="9"/>
      <c r="U12" s="13">
        <f>SUM(U8:U11)</f>
        <v>0.99999999999999989</v>
      </c>
    </row>
    <row r="13" spans="1:21" ht="24.75" thickTop="1">
      <c r="C13" s="16"/>
      <c r="E13" s="16"/>
      <c r="M13" s="16"/>
      <c r="O13" s="16"/>
      <c r="Q13" s="16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topLeftCell="A4" workbookViewId="0">
      <selection activeCell="I14" sqref="I14"/>
    </sheetView>
  </sheetViews>
  <sheetFormatPr defaultRowHeight="24"/>
  <cols>
    <col min="1" max="1" width="30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6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4.75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24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6" spans="1:17" ht="24.75">
      <c r="A6" s="21" t="s">
        <v>40</v>
      </c>
      <c r="C6" s="22" t="s">
        <v>38</v>
      </c>
      <c r="D6" s="22" t="s">
        <v>38</v>
      </c>
      <c r="E6" s="22" t="s">
        <v>38</v>
      </c>
      <c r="F6" s="22" t="s">
        <v>38</v>
      </c>
      <c r="G6" s="22" t="s">
        <v>38</v>
      </c>
      <c r="H6" s="22" t="s">
        <v>38</v>
      </c>
      <c r="I6" s="22" t="s">
        <v>38</v>
      </c>
      <c r="K6" s="22" t="s">
        <v>39</v>
      </c>
      <c r="L6" s="22" t="s">
        <v>39</v>
      </c>
      <c r="M6" s="22" t="s">
        <v>39</v>
      </c>
      <c r="N6" s="22" t="s">
        <v>39</v>
      </c>
      <c r="O6" s="22" t="s">
        <v>39</v>
      </c>
      <c r="P6" s="22" t="s">
        <v>39</v>
      </c>
      <c r="Q6" s="22" t="s">
        <v>39</v>
      </c>
    </row>
    <row r="7" spans="1:17" ht="24.75">
      <c r="A7" s="22" t="s">
        <v>40</v>
      </c>
      <c r="C7" s="22" t="s">
        <v>68</v>
      </c>
      <c r="E7" s="22" t="s">
        <v>65</v>
      </c>
      <c r="G7" s="22" t="s">
        <v>66</v>
      </c>
      <c r="I7" s="22" t="s">
        <v>69</v>
      </c>
      <c r="K7" s="22" t="s">
        <v>68</v>
      </c>
      <c r="M7" s="22" t="s">
        <v>65</v>
      </c>
      <c r="O7" s="22" t="s">
        <v>66</v>
      </c>
      <c r="Q7" s="22" t="s">
        <v>69</v>
      </c>
    </row>
    <row r="8" spans="1:17">
      <c r="A8" s="1" t="s">
        <v>58</v>
      </c>
      <c r="C8" s="5">
        <v>0</v>
      </c>
      <c r="D8" s="4"/>
      <c r="E8" s="5">
        <v>0</v>
      </c>
      <c r="F8" s="4"/>
      <c r="G8" s="5">
        <v>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23269215</v>
      </c>
      <c r="P8" s="4"/>
      <c r="Q8" s="5">
        <v>23269215</v>
      </c>
    </row>
    <row r="9" spans="1:17">
      <c r="A9" s="1" t="s">
        <v>59</v>
      </c>
      <c r="C9" s="5">
        <v>0</v>
      </c>
      <c r="D9" s="4"/>
      <c r="E9" s="5">
        <v>0</v>
      </c>
      <c r="F9" s="4"/>
      <c r="G9" s="5">
        <v>0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2089495056</v>
      </c>
      <c r="P9" s="4"/>
      <c r="Q9" s="5">
        <v>2089495056</v>
      </c>
    </row>
    <row r="10" spans="1:17">
      <c r="A10" s="1" t="s">
        <v>60</v>
      </c>
      <c r="C10" s="5">
        <v>0</v>
      </c>
      <c r="D10" s="4"/>
      <c r="E10" s="5">
        <v>0</v>
      </c>
      <c r="F10" s="4"/>
      <c r="G10" s="5">
        <v>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7624501</v>
      </c>
      <c r="P10" s="4"/>
      <c r="Q10" s="5">
        <v>7624501</v>
      </c>
    </row>
    <row r="11" spans="1:17">
      <c r="A11" s="1" t="s">
        <v>61</v>
      </c>
      <c r="C11" s="5">
        <v>0</v>
      </c>
      <c r="D11" s="4"/>
      <c r="E11" s="5">
        <v>0</v>
      </c>
      <c r="F11" s="4"/>
      <c r="G11" s="5">
        <v>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5704225</v>
      </c>
      <c r="P11" s="4"/>
      <c r="Q11" s="5">
        <v>5704225</v>
      </c>
    </row>
    <row r="12" spans="1:17">
      <c r="A12" s="1" t="s">
        <v>62</v>
      </c>
      <c r="C12" s="5">
        <v>0</v>
      </c>
      <c r="D12" s="4"/>
      <c r="E12" s="5">
        <v>0</v>
      </c>
      <c r="F12" s="4"/>
      <c r="G12" s="5">
        <v>0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762743</v>
      </c>
      <c r="P12" s="4"/>
      <c r="Q12" s="5">
        <v>762743</v>
      </c>
    </row>
    <row r="13" spans="1:17">
      <c r="A13" s="1" t="s">
        <v>63</v>
      </c>
      <c r="C13" s="5">
        <v>0</v>
      </c>
      <c r="D13" s="4"/>
      <c r="E13" s="5">
        <v>0</v>
      </c>
      <c r="F13" s="4"/>
      <c r="G13" s="5">
        <v>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11113591</v>
      </c>
      <c r="P13" s="4"/>
      <c r="Q13" s="5">
        <v>11113591</v>
      </c>
    </row>
    <row r="14" spans="1:17" ht="24.75" thickBot="1">
      <c r="C14" s="8">
        <f>SUM(C8:C13)</f>
        <v>0</v>
      </c>
      <c r="D14" s="4"/>
      <c r="E14" s="8">
        <f>SUM(E8:E13)</f>
        <v>0</v>
      </c>
      <c r="F14" s="4"/>
      <c r="G14" s="8">
        <f>SUM(G8:G13)</f>
        <v>0</v>
      </c>
      <c r="H14" s="4"/>
      <c r="I14" s="18"/>
      <c r="J14" s="4"/>
      <c r="K14" s="8">
        <f>SUM(K8:K13)</f>
        <v>0</v>
      </c>
      <c r="L14" s="4"/>
      <c r="M14" s="8">
        <f>SUM(M8:M13)</f>
        <v>0</v>
      </c>
      <c r="N14" s="4"/>
      <c r="O14" s="8">
        <f>SUM(O8:O13)</f>
        <v>2137969331</v>
      </c>
      <c r="P14" s="4"/>
      <c r="Q14" s="8">
        <f>SUM(Q8:Q13)</f>
        <v>2137969331</v>
      </c>
    </row>
    <row r="15" spans="1:17" ht="24.75" thickTop="1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4"/>
      <c r="Q15" s="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2022-02-24T06:27:28Z</dcterms:created>
  <dcterms:modified xsi:type="dcterms:W3CDTF">2022-02-27T07:18:12Z</dcterms:modified>
</cp:coreProperties>
</file>