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ghayouri\Desktop\پرتفوی اردیبهشت1401\"/>
    </mc:Choice>
  </mc:AlternateContent>
  <xr:revisionPtr revIDLastSave="0" documentId="13_ncr:1_{5A0CF6CB-B5AA-4286-BBAD-DD9CBEB87482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تاییدیه" sheetId="16" r:id="rId1"/>
    <sheet name="سهام" sheetId="1" r:id="rId2"/>
    <sheet name="سپرده" sheetId="6" r:id="rId3"/>
    <sheet name="جمع درآمدها" sheetId="15" r:id="rId4"/>
    <sheet name="سود اوراق بهادار و سپرده بانکی" sheetId="7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15" l="1"/>
  <c r="C7" i="15"/>
  <c r="E10" i="14"/>
  <c r="C10" i="14"/>
  <c r="G10" i="13"/>
  <c r="K10" i="13"/>
  <c r="K9" i="13"/>
  <c r="K8" i="13"/>
  <c r="G9" i="13"/>
  <c r="G8" i="13"/>
  <c r="I10" i="13"/>
  <c r="E10" i="13"/>
  <c r="Q14" i="12"/>
  <c r="O14" i="12"/>
  <c r="M14" i="12"/>
  <c r="K14" i="12"/>
  <c r="I14" i="12"/>
  <c r="G14" i="12"/>
  <c r="E14" i="12"/>
  <c r="C14" i="12"/>
  <c r="S9" i="11"/>
  <c r="S10" i="11"/>
  <c r="S11" i="11"/>
  <c r="S12" i="11"/>
  <c r="S14" i="11" s="1"/>
  <c r="U9" i="11" s="1"/>
  <c r="S13" i="11"/>
  <c r="S8" i="11"/>
  <c r="I9" i="11"/>
  <c r="I10" i="11"/>
  <c r="I11" i="11"/>
  <c r="I12" i="11"/>
  <c r="I13" i="11"/>
  <c r="I8" i="11"/>
  <c r="Q14" i="11"/>
  <c r="O14" i="11"/>
  <c r="M14" i="11"/>
  <c r="G14" i="11"/>
  <c r="E14" i="11"/>
  <c r="C14" i="11"/>
  <c r="Q9" i="10"/>
  <c r="Q10" i="10"/>
  <c r="Q11" i="10"/>
  <c r="Q12" i="10"/>
  <c r="Q20" i="10" s="1"/>
  <c r="Q13" i="10"/>
  <c r="Q14" i="10"/>
  <c r="Q15" i="10"/>
  <c r="Q16" i="10"/>
  <c r="Q17" i="10"/>
  <c r="Q18" i="10"/>
  <c r="Q19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8" i="10"/>
  <c r="E20" i="10"/>
  <c r="G20" i="10"/>
  <c r="I20" i="10"/>
  <c r="M20" i="10"/>
  <c r="O20" i="10"/>
  <c r="Q12" i="9"/>
  <c r="Q9" i="9"/>
  <c r="Q10" i="9"/>
  <c r="Q11" i="9"/>
  <c r="Q8" i="9"/>
  <c r="I9" i="9"/>
  <c r="I12" i="9" s="1"/>
  <c r="I10" i="9"/>
  <c r="I11" i="9"/>
  <c r="I8" i="9"/>
  <c r="E12" i="9"/>
  <c r="G12" i="9"/>
  <c r="M12" i="9"/>
  <c r="O12" i="9"/>
  <c r="E9" i="8"/>
  <c r="S9" i="8"/>
  <c r="Q9" i="8"/>
  <c r="O9" i="8"/>
  <c r="I9" i="8"/>
  <c r="M9" i="8"/>
  <c r="K9" i="8"/>
  <c r="S10" i="7"/>
  <c r="Q10" i="7"/>
  <c r="O10" i="7"/>
  <c r="M10" i="7"/>
  <c r="I10" i="7"/>
  <c r="K10" i="7"/>
  <c r="S13" i="6"/>
  <c r="K13" i="6"/>
  <c r="L13" i="6"/>
  <c r="M13" i="6"/>
  <c r="N13" i="6"/>
  <c r="O13" i="6"/>
  <c r="P13" i="6"/>
  <c r="Q13" i="6"/>
  <c r="R13" i="6"/>
  <c r="W14" i="1"/>
  <c r="C9" i="15" l="1"/>
  <c r="E8" i="15" s="1"/>
  <c r="G9" i="15"/>
  <c r="U8" i="11"/>
  <c r="U13" i="11"/>
  <c r="U12" i="11"/>
  <c r="U11" i="11"/>
  <c r="I14" i="11"/>
  <c r="K11" i="11" s="1"/>
  <c r="U10" i="11"/>
  <c r="E14" i="1"/>
  <c r="G14" i="1"/>
  <c r="K14" i="1"/>
  <c r="O14" i="1"/>
  <c r="U14" i="1"/>
  <c r="Y14" i="1"/>
  <c r="E7" i="15" l="1"/>
  <c r="E9" i="15" s="1"/>
  <c r="U14" i="11"/>
  <c r="K10" i="11"/>
  <c r="K13" i="11"/>
  <c r="K9" i="11"/>
  <c r="K8" i="11"/>
  <c r="K12" i="11"/>
  <c r="K14" i="11" l="1"/>
</calcChain>
</file>

<file path=xl/sharedStrings.xml><?xml version="1.0" encoding="utf-8"?>
<sst xmlns="http://schemas.openxmlformats.org/spreadsheetml/2006/main" count="361" uniqueCount="95">
  <si>
    <t>صندوق سرمایه‌گذاری اختصاصی بازارگردانی مفید</t>
  </si>
  <si>
    <t>صورت وضعیت پورتفوی</t>
  </si>
  <si>
    <t>برای ماه منتهی به 1401/02/31</t>
  </si>
  <si>
    <t>نام شرکت</t>
  </si>
  <si>
    <t>1401/01/31</t>
  </si>
  <si>
    <t>تغییرات طی دوره</t>
  </si>
  <si>
    <t>1401/02/31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</si>
  <si>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</si>
  <si>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</si>
  <si>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</si>
  <si>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</si>
  <si>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</si>
  <si>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</si>
  <si>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</si>
  <si>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</si>
  <si>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خاورمیانه</t>
  </si>
  <si>
    <t>20.68%</t>
  </si>
  <si>
    <t>صندوق س شاخصی آرام مفید</t>
  </si>
  <si>
    <t>4.01%</t>
  </si>
  <si>
    <t>صندوق س.توسعه اندوخته آینده-س</t>
  </si>
  <si>
    <t>67.65%</t>
  </si>
  <si>
    <t>صندوق سکه طلای مفید</t>
  </si>
  <si>
    <t>0.70%</t>
  </si>
  <si>
    <t>شرکت آهن و فولاد ارفع</t>
  </si>
  <si>
    <t>0.00%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</si>
  <si>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</si>
  <si>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</si>
  <si>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</si>
  <si>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</si>
  <si>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</si>
  <si>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</si>
  <si>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</si>
  <si>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</si>
  <si>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</si>
  <si>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</si>
  <si>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</si>
  <si>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هفت تیر</t>
  </si>
  <si>
    <t>8537212257</t>
  </si>
  <si>
    <t>سپرده کوتاه مدت</t>
  </si>
  <si>
    <t>1397/08/14</t>
  </si>
  <si>
    <t>بانک پاسارگاد هفت تیر</t>
  </si>
  <si>
    <t>207-8100-18822188-1</t>
  </si>
  <si>
    <t>1399/07/05</t>
  </si>
  <si>
    <t>بانک خاورمیانه ظفر</t>
  </si>
  <si>
    <t>1009-10-810-707073921</t>
  </si>
  <si>
    <t>1399/07/27</t>
  </si>
  <si>
    <t>207-8100-18822188-3</t>
  </si>
  <si>
    <t>1401/01/21</t>
  </si>
  <si>
    <t>207-8100-18822188-2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</si>
  <si>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</si>
  <si>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</si>
  <si>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</si>
  <si>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</si>
  <si>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</si>
  <si>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</si>
  <si>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</si>
  <si>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</si>
  <si>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</si>
  <si>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</si>
  <si>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</si>
  <si>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</si>
  <si>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</si>
  <si>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</si>
  <si>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</si>
  <si>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</si>
  <si>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1400/04/24</t>
  </si>
  <si>
    <t>بهای فروش</t>
  </si>
  <si>
    <t>ارزش دفتری</t>
  </si>
  <si>
    <t>سود و زیان ناشی از تغییر قیمت</t>
  </si>
  <si>
    <t>سود و زیان ناشی از فروش</t>
  </si>
  <si>
    <t>تمام سکه طرح جدید0012رفاه</t>
  </si>
  <si>
    <t>اسنادخزانه-م18بودجه98-010614</t>
  </si>
  <si>
    <t>اسنادخزانه-م14بودجه98-010318</t>
  </si>
  <si>
    <t>اسنادخزانه-م3بودجه99-011110</t>
  </si>
  <si>
    <t>اسنادخزانه-م12بودجه98-001111</t>
  </si>
  <si>
    <t>اسنادخزانه-م11بودجه98-001013</t>
  </si>
  <si>
    <t>اسنادخزانه-م13بودجه98-010219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</si>
  <si>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</si>
  <si>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</si>
  <si>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</si>
  <si>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</si>
  <si>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</si>
  <si>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</si>
  <si>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</si>
  <si>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</si>
  <si>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</si>
  <si>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</si>
  <si>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</si>
  <si>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</si>
  <si>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</si>
  <si>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درآمد سپرده بانکی</t>
  </si>
  <si>
    <t>1401/02/01</t>
  </si>
  <si>
    <t>-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</si>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</sst>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37" fontId="2" fillId="0" borderId="0" xfId="0" applyNumberFormat="1" applyFont="1"/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2" xfId="1" applyNumberFormat="1" applyFont="1" applyBorder="1" applyAlignment="1">
      <alignment horizontal="center"/>
    </xf>
    <xf numFmtId="3" fontId="2" fillId="0" borderId="2" xfId="0" applyNumberFormat="1" applyFont="1" applyBorder="1"/>
    <xf numFmtId="0" fontId="3" fillId="0" borderId="0" xfId="0" applyFont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</xdr:row>
          <xdr:rowOff>57150</xdr:rowOff>
        </xdr:from>
        <xdr:to>
          <xdr:col>10</xdr:col>
          <xdr:colOff>390525</xdr:colOff>
          <xdr:row>35</xdr:row>
          <xdr:rowOff>127000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78384B6F-F35E-6725-A1BE-4F3B8A6F42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D4E2D-03FA-4C90-8961-E59FD982A6CB}">
  <dimension ref="A1"/>
  <sheetViews>
    <sheetView rightToLeft="1" view="pageBreakPreview" zoomScale="60" zoomScaleNormal="100" workbookViewId="0">
      <selection activeCell="K46" sqref="K46"/>
    </sheetView>
  </sheetViews>
  <sheetFormatPr defaultRowHeight="1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autoPict="0" r:id="rId5">
            <anchor moveWithCells="1">
              <from>
                <xdr:col>0</xdr:col>
                <xdr:colOff>171450</xdr:colOff>
                <xdr:row>1</xdr:row>
                <xdr:rowOff>57150</xdr:rowOff>
              </from>
              <to>
                <xdr:col>10</xdr:col>
                <xdr:colOff>390525</xdr:colOff>
                <xdr:row>35</xdr:row>
                <xdr:rowOff>123825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5"/>
  <sheetViews>
    <sheetView rightToLeft="1" workbookViewId="0">
      <selection activeCell="K21" sqref="K21"/>
    </sheetView>
  </sheetViews>
  <sheetFormatPr defaultRowHeight="24"/>
  <cols>
    <col min="1" max="1" width="30.140625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5.85546875" style="1" bestFit="1" customWidth="1"/>
    <col min="10" max="10" width="1" style="1" customWidth="1"/>
    <col min="11" max="11" width="18.1406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4.28515625" style="1" bestFit="1" customWidth="1"/>
    <col min="16" max="16" width="1" style="1" customWidth="1"/>
    <col min="17" max="17" width="14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4.75">
      <c r="A3" s="16" t="s">
        <v>49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4.75">
      <c r="A6" s="14" t="s">
        <v>53</v>
      </c>
      <c r="C6" s="15" t="s">
        <v>51</v>
      </c>
      <c r="D6" s="15" t="s">
        <v>51</v>
      </c>
      <c r="E6" s="15" t="s">
        <v>51</v>
      </c>
      <c r="F6" s="15" t="s">
        <v>51</v>
      </c>
      <c r="G6" s="15" t="s">
        <v>51</v>
      </c>
      <c r="H6" s="15" t="s">
        <v>51</v>
      </c>
      <c r="I6" s="15" t="s">
        <v>51</v>
      </c>
      <c r="K6" s="15" t="s">
        <v>52</v>
      </c>
      <c r="L6" s="15" t="s">
        <v>52</v>
      </c>
      <c r="M6" s="15" t="s">
        <v>52</v>
      </c>
      <c r="N6" s="15" t="s">
        <v>52</v>
      </c>
      <c r="O6" s="15" t="s">
        <v>52</v>
      </c>
      <c r="P6" s="15" t="s">
        <v>52</v>
      </c>
      <c r="Q6" s="15" t="s">
        <v>52</v>
      </c>
    </row>
    <row r="7" spans="1:17" ht="24.75">
      <c r="A7" s="15" t="s">
        <v>53</v>
      </c>
      <c r="C7" s="15" t="s">
        <v>81</v>
      </c>
      <c r="E7" s="15" t="s">
        <v>78</v>
      </c>
      <c r="G7" s="15" t="s">
        <v>79</v>
      </c>
      <c r="I7" s="15" t="s">
        <v>82</v>
      </c>
      <c r="K7" s="15" t="s">
        <v>81</v>
      </c>
      <c r="M7" s="15" t="s">
        <v>78</v>
      </c>
      <c r="O7" s="15" t="s">
        <v>79</v>
      </c>
      <c r="Q7" s="15" t="s">
        <v>82</v>
      </c>
    </row>
    <row r="8" spans="1:17">
      <c r="A8" s="1" t="s">
        <v>71</v>
      </c>
      <c r="C8" s="7">
        <v>0</v>
      </c>
      <c r="D8" s="3"/>
      <c r="E8" s="7">
        <v>0</v>
      </c>
      <c r="F8" s="3"/>
      <c r="G8" s="7">
        <v>0</v>
      </c>
      <c r="H8" s="3"/>
      <c r="I8" s="7">
        <v>0</v>
      </c>
      <c r="J8" s="3"/>
      <c r="K8" s="7">
        <v>0</v>
      </c>
      <c r="L8" s="3"/>
      <c r="M8" s="7">
        <v>0</v>
      </c>
      <c r="N8" s="3"/>
      <c r="O8" s="7">
        <v>23269215</v>
      </c>
      <c r="P8" s="3"/>
      <c r="Q8" s="7">
        <v>23269215</v>
      </c>
    </row>
    <row r="9" spans="1:17">
      <c r="A9" s="1" t="s">
        <v>72</v>
      </c>
      <c r="C9" s="7">
        <v>0</v>
      </c>
      <c r="D9" s="3"/>
      <c r="E9" s="7">
        <v>0</v>
      </c>
      <c r="F9" s="3"/>
      <c r="G9" s="7">
        <v>0</v>
      </c>
      <c r="H9" s="3"/>
      <c r="I9" s="7">
        <v>0</v>
      </c>
      <c r="J9" s="3"/>
      <c r="K9" s="7">
        <v>0</v>
      </c>
      <c r="L9" s="3"/>
      <c r="M9" s="7">
        <v>0</v>
      </c>
      <c r="N9" s="3"/>
      <c r="O9" s="7">
        <v>762743</v>
      </c>
      <c r="P9" s="3"/>
      <c r="Q9" s="7">
        <v>762743</v>
      </c>
    </row>
    <row r="10" spans="1:17">
      <c r="A10" s="1" t="s">
        <v>73</v>
      </c>
      <c r="C10" s="7">
        <v>0</v>
      </c>
      <c r="D10" s="3"/>
      <c r="E10" s="7">
        <v>0</v>
      </c>
      <c r="F10" s="3"/>
      <c r="G10" s="7">
        <v>0</v>
      </c>
      <c r="H10" s="3"/>
      <c r="I10" s="7">
        <v>0</v>
      </c>
      <c r="J10" s="3"/>
      <c r="K10" s="7">
        <v>0</v>
      </c>
      <c r="L10" s="3"/>
      <c r="M10" s="7">
        <v>0</v>
      </c>
      <c r="N10" s="3"/>
      <c r="O10" s="7">
        <v>11113591</v>
      </c>
      <c r="P10" s="3"/>
      <c r="Q10" s="7">
        <v>11113591</v>
      </c>
    </row>
    <row r="11" spans="1:17">
      <c r="A11" s="1" t="s">
        <v>74</v>
      </c>
      <c r="C11" s="7">
        <v>0</v>
      </c>
      <c r="D11" s="3"/>
      <c r="E11" s="7">
        <v>0</v>
      </c>
      <c r="F11" s="3"/>
      <c r="G11" s="7">
        <v>0</v>
      </c>
      <c r="H11" s="3"/>
      <c r="I11" s="7">
        <v>0</v>
      </c>
      <c r="J11" s="3"/>
      <c r="K11" s="7">
        <v>0</v>
      </c>
      <c r="L11" s="3"/>
      <c r="M11" s="7">
        <v>0</v>
      </c>
      <c r="N11" s="3"/>
      <c r="O11" s="7">
        <v>5704225</v>
      </c>
      <c r="P11" s="3"/>
      <c r="Q11" s="7">
        <v>5704225</v>
      </c>
    </row>
    <row r="12" spans="1:17">
      <c r="A12" s="1" t="s">
        <v>75</v>
      </c>
      <c r="C12" s="7">
        <v>0</v>
      </c>
      <c r="D12" s="3"/>
      <c r="E12" s="7">
        <v>0</v>
      </c>
      <c r="F12" s="3"/>
      <c r="G12" s="7">
        <v>0</v>
      </c>
      <c r="H12" s="3"/>
      <c r="I12" s="7">
        <v>0</v>
      </c>
      <c r="J12" s="3"/>
      <c r="K12" s="7">
        <v>0</v>
      </c>
      <c r="L12" s="3"/>
      <c r="M12" s="7">
        <v>0</v>
      </c>
      <c r="N12" s="3"/>
      <c r="O12" s="7">
        <v>2089495056</v>
      </c>
      <c r="P12" s="3"/>
      <c r="Q12" s="7">
        <v>2089495056</v>
      </c>
    </row>
    <row r="13" spans="1:17">
      <c r="A13" s="1" t="s">
        <v>76</v>
      </c>
      <c r="C13" s="7">
        <v>0</v>
      </c>
      <c r="D13" s="3"/>
      <c r="E13" s="7">
        <v>0</v>
      </c>
      <c r="F13" s="3"/>
      <c r="G13" s="7">
        <v>0</v>
      </c>
      <c r="H13" s="3"/>
      <c r="I13" s="7">
        <v>0</v>
      </c>
      <c r="J13" s="3"/>
      <c r="K13" s="7">
        <v>0</v>
      </c>
      <c r="L13" s="3"/>
      <c r="M13" s="7">
        <v>0</v>
      </c>
      <c r="N13" s="3"/>
      <c r="O13" s="7">
        <v>7624501</v>
      </c>
      <c r="P13" s="3"/>
      <c r="Q13" s="7">
        <v>7624501</v>
      </c>
    </row>
    <row r="14" spans="1:17" ht="24.75" thickBot="1">
      <c r="C14" s="8">
        <f>SUM(C8:C13)</f>
        <v>0</v>
      </c>
      <c r="D14" s="3"/>
      <c r="E14" s="8">
        <f>SUM(E8:E13)</f>
        <v>0</v>
      </c>
      <c r="F14" s="3"/>
      <c r="G14" s="8">
        <f>SUM(G8:G13)</f>
        <v>0</v>
      </c>
      <c r="H14" s="3"/>
      <c r="I14" s="8">
        <f>SUM(I8:I13)</f>
        <v>0</v>
      </c>
      <c r="J14" s="3"/>
      <c r="K14" s="8">
        <f>SUM(SUM(K8:K13))</f>
        <v>0</v>
      </c>
      <c r="L14" s="3"/>
      <c r="M14" s="8">
        <f>SUM(M8:M13)</f>
        <v>0</v>
      </c>
      <c r="N14" s="3"/>
      <c r="O14" s="8">
        <f>SUM(O8:O13)</f>
        <v>2137969331</v>
      </c>
      <c r="P14" s="3"/>
      <c r="Q14" s="8">
        <f>SUM(Q8:Q13)</f>
        <v>2137969331</v>
      </c>
    </row>
    <row r="15" spans="1:17" ht="24.75" thickTop="1">
      <c r="O15" s="2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G16" sqref="G16"/>
    </sheetView>
  </sheetViews>
  <sheetFormatPr defaultRowHeight="24"/>
  <cols>
    <col min="1" max="1" width="25.57031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24.75">
      <c r="A3" s="16" t="s">
        <v>49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6" spans="1:11" ht="24.75">
      <c r="A6" s="15" t="s">
        <v>83</v>
      </c>
      <c r="B6" s="15" t="s">
        <v>83</v>
      </c>
      <c r="C6" s="15" t="s">
        <v>83</v>
      </c>
      <c r="E6" s="15" t="s">
        <v>51</v>
      </c>
      <c r="F6" s="15" t="s">
        <v>51</v>
      </c>
      <c r="G6" s="15" t="s">
        <v>51</v>
      </c>
      <c r="I6" s="15" t="s">
        <v>52</v>
      </c>
      <c r="J6" s="15" t="s">
        <v>52</v>
      </c>
      <c r="K6" s="15" t="s">
        <v>52</v>
      </c>
    </row>
    <row r="7" spans="1:11" ht="24.75">
      <c r="A7" s="15" t="s">
        <v>84</v>
      </c>
      <c r="C7" s="15" t="s">
        <v>30</v>
      </c>
      <c r="E7" s="15" t="s">
        <v>85</v>
      </c>
      <c r="G7" s="15" t="s">
        <v>86</v>
      </c>
      <c r="I7" s="15" t="s">
        <v>85</v>
      </c>
      <c r="K7" s="15" t="s">
        <v>86</v>
      </c>
    </row>
    <row r="8" spans="1:11">
      <c r="A8" s="1" t="s">
        <v>36</v>
      </c>
      <c r="C8" s="3" t="s">
        <v>37</v>
      </c>
      <c r="D8" s="3"/>
      <c r="E8" s="7">
        <v>66232</v>
      </c>
      <c r="F8" s="3"/>
      <c r="G8" s="9">
        <f>E8/$E$10</f>
        <v>1.6223503798678839E-2</v>
      </c>
      <c r="H8" s="3"/>
      <c r="I8" s="7">
        <v>7809453494</v>
      </c>
      <c r="J8" s="3"/>
      <c r="K8" s="9">
        <f>I8/$I$10</f>
        <v>0.99948598508259101</v>
      </c>
    </row>
    <row r="9" spans="1:11">
      <c r="A9" s="1" t="s">
        <v>40</v>
      </c>
      <c r="C9" s="3" t="s">
        <v>41</v>
      </c>
      <c r="D9" s="3"/>
      <c r="E9" s="7">
        <v>4016240</v>
      </c>
      <c r="F9" s="3"/>
      <c r="G9" s="9">
        <f>E9/$E$10</f>
        <v>0.98377649620132113</v>
      </c>
      <c r="H9" s="3"/>
      <c r="I9" s="7">
        <v>4016240</v>
      </c>
      <c r="J9" s="3"/>
      <c r="K9" s="9">
        <f>I9/$I$10</f>
        <v>5.140149174090344E-4</v>
      </c>
    </row>
    <row r="10" spans="1:11" ht="24.75" thickBot="1">
      <c r="E10" s="8">
        <f>SUM(E8:E9)</f>
        <v>4082472</v>
      </c>
      <c r="F10" s="3"/>
      <c r="G10" s="10">
        <f>SUM(G8:G9)</f>
        <v>1</v>
      </c>
      <c r="H10" s="3"/>
      <c r="I10" s="8">
        <f>SUM(I8:I9)</f>
        <v>7813469734</v>
      </c>
      <c r="J10" s="3"/>
      <c r="K10" s="10">
        <f>SUM(K8:K9)</f>
        <v>1</v>
      </c>
    </row>
    <row r="11" spans="1:11" ht="24.75" thickTop="1">
      <c r="E11" s="3"/>
      <c r="F11" s="3"/>
      <c r="G11" s="3"/>
      <c r="H11" s="3"/>
      <c r="I11" s="3"/>
      <c r="J11" s="3"/>
      <c r="K11" s="3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A15" sqref="A15"/>
    </sheetView>
  </sheetViews>
  <sheetFormatPr defaultRowHeight="24"/>
  <cols>
    <col min="1" max="1" width="46.28515625" style="1" bestFit="1" customWidth="1"/>
    <col min="2" max="2" width="1" style="1" customWidth="1"/>
    <col min="3" max="3" width="8.570312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6" t="s">
        <v>0</v>
      </c>
      <c r="B2" s="16"/>
      <c r="C2" s="16"/>
      <c r="D2" s="16"/>
      <c r="E2" s="16"/>
    </row>
    <row r="3" spans="1:5" ht="24.75">
      <c r="A3" s="16" t="s">
        <v>49</v>
      </c>
      <c r="B3" s="16"/>
      <c r="C3" s="16"/>
      <c r="D3" s="16"/>
      <c r="E3" s="16"/>
    </row>
    <row r="4" spans="1:5" ht="24.75">
      <c r="A4" s="16" t="s">
        <v>2</v>
      </c>
      <c r="B4" s="16"/>
      <c r="C4" s="16"/>
      <c r="D4" s="16"/>
      <c r="E4" s="16"/>
    </row>
    <row r="5" spans="1:5" ht="24.75">
      <c r="C5" s="14" t="s">
        <v>51</v>
      </c>
      <c r="E5" s="12" t="s">
        <v>93</v>
      </c>
    </row>
    <row r="6" spans="1:5" ht="24.75">
      <c r="A6" s="14" t="s">
        <v>87</v>
      </c>
      <c r="C6" s="15"/>
      <c r="E6" s="15" t="s">
        <v>94</v>
      </c>
    </row>
    <row r="7" spans="1:5" ht="24.75">
      <c r="A7" s="15" t="s">
        <v>87</v>
      </c>
      <c r="C7" s="15" t="s">
        <v>33</v>
      </c>
      <c r="E7" s="15" t="s">
        <v>33</v>
      </c>
    </row>
    <row r="8" spans="1:5">
      <c r="A8" s="1" t="s">
        <v>88</v>
      </c>
      <c r="C8" s="7">
        <v>0</v>
      </c>
      <c r="D8" s="3"/>
      <c r="E8" s="7">
        <v>62822426631</v>
      </c>
    </row>
    <row r="9" spans="1:5">
      <c r="A9" s="1" t="s">
        <v>58</v>
      </c>
      <c r="C9" s="7">
        <v>0</v>
      </c>
      <c r="D9" s="3"/>
      <c r="E9" s="7">
        <v>62822426631</v>
      </c>
    </row>
    <row r="10" spans="1:5" ht="24.75" thickBot="1">
      <c r="C10" s="8">
        <f>SUM(C8:C9)</f>
        <v>0</v>
      </c>
      <c r="D10" s="3"/>
      <c r="E10" s="8">
        <f>SUM(E8:E9)</f>
        <v>125644853262</v>
      </c>
    </row>
    <row r="11" spans="1:5" ht="24.75" thickTop="1"/>
  </sheetData>
  <mergeCells count="8">
    <mergeCell ref="A4:E4"/>
    <mergeCell ref="A3:E3"/>
    <mergeCell ref="A2:E2"/>
    <mergeCell ref="A6:A7"/>
    <mergeCell ref="C7"/>
    <mergeCell ref="E7"/>
    <mergeCell ref="E6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15"/>
  <sheetViews>
    <sheetView rightToLeft="1" workbookViewId="0">
      <selection activeCell="E14" sqref="E14"/>
    </sheetView>
  </sheetViews>
  <sheetFormatPr defaultRowHeight="24"/>
  <cols>
    <col min="1" max="1" width="32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22.140625" style="1" bestFit="1" customWidth="1"/>
    <col min="8" max="8" width="1" style="1" customWidth="1"/>
    <col min="9" max="9" width="12" style="1" bestFit="1" customWidth="1"/>
    <col min="10" max="10" width="1" style="1" customWidth="1"/>
    <col min="11" max="11" width="19.140625" style="1" bestFit="1" customWidth="1"/>
    <col min="12" max="12" width="1" style="1" customWidth="1"/>
    <col min="13" max="13" width="12.7109375" style="1" bestFit="1" customWidth="1"/>
    <col min="14" max="14" width="1" style="1" customWidth="1"/>
    <col min="15" max="15" width="19.140625" style="1" bestFit="1" customWidth="1"/>
    <col min="16" max="16" width="1.42578125" style="1" customWidth="1"/>
    <col min="17" max="17" width="13.28515625" style="1" bestFit="1" customWidth="1"/>
    <col min="18" max="18" width="1" style="1" customWidth="1"/>
    <col min="19" max="19" width="12" style="1" bestFit="1" customWidth="1"/>
    <col min="20" max="20" width="1" style="1" customWidth="1"/>
    <col min="21" max="21" width="19.140625" style="1" bestFit="1" customWidth="1"/>
    <col min="22" max="22" width="1" style="1" customWidth="1"/>
    <col min="23" max="23" width="22.140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7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7" ht="24.7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7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6" spans="1:27" ht="24.75">
      <c r="A6" s="14" t="s">
        <v>3</v>
      </c>
      <c r="C6" s="15" t="s">
        <v>91</v>
      </c>
      <c r="D6" s="15" t="s">
        <v>4</v>
      </c>
      <c r="E6" s="15" t="s">
        <v>4</v>
      </c>
      <c r="F6" s="15" t="s">
        <v>4</v>
      </c>
      <c r="G6" s="15" t="s">
        <v>4</v>
      </c>
      <c r="I6" s="15" t="s">
        <v>5</v>
      </c>
      <c r="J6" s="15" t="s">
        <v>5</v>
      </c>
      <c r="K6" s="15" t="s">
        <v>5</v>
      </c>
      <c r="L6" s="15" t="s">
        <v>5</v>
      </c>
      <c r="M6" s="15" t="s">
        <v>5</v>
      </c>
      <c r="N6" s="15" t="s">
        <v>5</v>
      </c>
      <c r="O6" s="15" t="s">
        <v>5</v>
      </c>
      <c r="Q6" s="15" t="s">
        <v>6</v>
      </c>
      <c r="R6" s="15" t="s">
        <v>6</v>
      </c>
      <c r="S6" s="15" t="s">
        <v>6</v>
      </c>
      <c r="T6" s="15" t="s">
        <v>6</v>
      </c>
      <c r="U6" s="15" t="s">
        <v>6</v>
      </c>
      <c r="V6" s="15" t="s">
        <v>6</v>
      </c>
      <c r="W6" s="15" t="s">
        <v>6</v>
      </c>
      <c r="X6" s="15" t="s">
        <v>6</v>
      </c>
      <c r="Y6" s="15" t="s">
        <v>6</v>
      </c>
    </row>
    <row r="7" spans="1:27" ht="24.75">
      <c r="A7" s="14" t="s">
        <v>3</v>
      </c>
      <c r="C7" s="14" t="s">
        <v>7</v>
      </c>
      <c r="E7" s="14" t="s">
        <v>8</v>
      </c>
      <c r="G7" s="14" t="s">
        <v>9</v>
      </c>
      <c r="I7" s="15" t="s">
        <v>10</v>
      </c>
      <c r="J7" s="15" t="s">
        <v>10</v>
      </c>
      <c r="K7" s="15" t="s">
        <v>10</v>
      </c>
      <c r="M7" s="15" t="s">
        <v>11</v>
      </c>
      <c r="N7" s="15" t="s">
        <v>11</v>
      </c>
      <c r="O7" s="15" t="s">
        <v>11</v>
      </c>
      <c r="Q7" s="14" t="s">
        <v>7</v>
      </c>
      <c r="S7" s="14" t="s">
        <v>12</v>
      </c>
      <c r="U7" s="14" t="s">
        <v>8</v>
      </c>
      <c r="W7" s="14" t="s">
        <v>9</v>
      </c>
      <c r="Y7" s="14" t="s">
        <v>13</v>
      </c>
    </row>
    <row r="8" spans="1:27" ht="24.75">
      <c r="A8" s="15" t="s">
        <v>3</v>
      </c>
      <c r="C8" s="15" t="s">
        <v>7</v>
      </c>
      <c r="E8" s="15" t="s">
        <v>8</v>
      </c>
      <c r="G8" s="15" t="s">
        <v>9</v>
      </c>
      <c r="I8" s="15" t="s">
        <v>7</v>
      </c>
      <c r="K8" s="15" t="s">
        <v>8</v>
      </c>
      <c r="M8" s="15" t="s">
        <v>7</v>
      </c>
      <c r="O8" s="15" t="s">
        <v>14</v>
      </c>
      <c r="Q8" s="15" t="s">
        <v>7</v>
      </c>
      <c r="S8" s="15" t="s">
        <v>12</v>
      </c>
      <c r="U8" s="15" t="s">
        <v>8</v>
      </c>
      <c r="W8" s="15" t="s">
        <v>9</v>
      </c>
      <c r="Y8" s="15" t="s">
        <v>13</v>
      </c>
    </row>
    <row r="9" spans="1:27">
      <c r="A9" s="1" t="s">
        <v>15</v>
      </c>
      <c r="C9" s="5">
        <v>170467180</v>
      </c>
      <c r="D9" s="5"/>
      <c r="E9" s="5">
        <v>922653274702</v>
      </c>
      <c r="F9" s="5"/>
      <c r="G9" s="5">
        <v>1001585234666.02</v>
      </c>
      <c r="H9" s="5"/>
      <c r="I9" s="5">
        <v>1419757</v>
      </c>
      <c r="J9" s="5"/>
      <c r="K9" s="5">
        <v>8433251367</v>
      </c>
      <c r="L9" s="5"/>
      <c r="M9" s="5">
        <v>-1473905</v>
      </c>
      <c r="N9" s="5"/>
      <c r="O9" s="5">
        <v>8831698584</v>
      </c>
      <c r="P9" s="5"/>
      <c r="Q9" s="5">
        <v>170413032</v>
      </c>
      <c r="R9" s="5"/>
      <c r="S9" s="5">
        <v>6010</v>
      </c>
      <c r="T9" s="5"/>
      <c r="U9" s="5">
        <v>923106025107</v>
      </c>
      <c r="V9" s="5"/>
      <c r="W9" s="5">
        <v>1023403943755.04</v>
      </c>
      <c r="X9" s="5"/>
      <c r="Y9" s="5" t="s">
        <v>16</v>
      </c>
      <c r="Z9" s="5"/>
      <c r="AA9" s="5"/>
    </row>
    <row r="10" spans="1:27">
      <c r="A10" s="1" t="s">
        <v>17</v>
      </c>
      <c r="C10" s="5">
        <v>4994545</v>
      </c>
      <c r="D10" s="5"/>
      <c r="E10" s="5">
        <v>53832512820</v>
      </c>
      <c r="F10" s="5"/>
      <c r="G10" s="5">
        <v>54128009343.897499</v>
      </c>
      <c r="H10" s="5"/>
      <c r="I10" s="5">
        <v>50856928</v>
      </c>
      <c r="J10" s="5"/>
      <c r="K10" s="5">
        <v>560589785532</v>
      </c>
      <c r="L10" s="5"/>
      <c r="M10" s="5">
        <v>-38121330</v>
      </c>
      <c r="N10" s="5"/>
      <c r="O10" s="5">
        <v>423020590247</v>
      </c>
      <c r="P10" s="5"/>
      <c r="Q10" s="5">
        <v>17730143</v>
      </c>
      <c r="R10" s="5"/>
      <c r="S10" s="5">
        <v>11190</v>
      </c>
      <c r="T10" s="5"/>
      <c r="U10" s="5">
        <v>196965549362</v>
      </c>
      <c r="V10" s="5"/>
      <c r="W10" s="5">
        <v>198353180098.70999</v>
      </c>
      <c r="X10" s="5"/>
      <c r="Y10" s="5" t="s">
        <v>18</v>
      </c>
      <c r="Z10" s="5"/>
      <c r="AA10" s="5"/>
    </row>
    <row r="11" spans="1:27">
      <c r="A11" s="1" t="s">
        <v>19</v>
      </c>
      <c r="C11" s="5">
        <v>11945919</v>
      </c>
      <c r="D11" s="5"/>
      <c r="E11" s="5">
        <v>2900452742711</v>
      </c>
      <c r="F11" s="5"/>
      <c r="G11" s="5">
        <v>3246643197782</v>
      </c>
      <c r="H11" s="5"/>
      <c r="I11" s="5">
        <v>2315776</v>
      </c>
      <c r="J11" s="5"/>
      <c r="K11" s="5">
        <v>642311672631</v>
      </c>
      <c r="L11" s="5"/>
      <c r="M11" s="5">
        <v>-2314182</v>
      </c>
      <c r="N11" s="5"/>
      <c r="O11" s="5">
        <v>642756483489</v>
      </c>
      <c r="P11" s="5"/>
      <c r="Q11" s="5">
        <v>11947513</v>
      </c>
      <c r="R11" s="5"/>
      <c r="S11" s="5">
        <v>280266</v>
      </c>
      <c r="T11" s="5"/>
      <c r="U11" s="5">
        <v>2973571996147</v>
      </c>
      <c r="V11" s="5"/>
      <c r="W11" s="5">
        <v>3347686414059.3701</v>
      </c>
      <c r="X11" s="5"/>
      <c r="Y11" s="5" t="s">
        <v>20</v>
      </c>
      <c r="Z11" s="5"/>
      <c r="AA11" s="5"/>
    </row>
    <row r="12" spans="1:27">
      <c r="A12" s="1" t="s">
        <v>21</v>
      </c>
      <c r="C12" s="5">
        <v>303958</v>
      </c>
      <c r="D12" s="5"/>
      <c r="E12" s="5">
        <v>10099040981</v>
      </c>
      <c r="F12" s="5"/>
      <c r="G12" s="5">
        <v>10094858450.415501</v>
      </c>
      <c r="H12" s="5"/>
      <c r="I12" s="5">
        <v>19552568</v>
      </c>
      <c r="J12" s="5"/>
      <c r="K12" s="5">
        <v>673745894544</v>
      </c>
      <c r="L12" s="5"/>
      <c r="M12" s="5">
        <v>-18891964</v>
      </c>
      <c r="N12" s="5"/>
      <c r="O12" s="5">
        <v>651764928893</v>
      </c>
      <c r="P12" s="5"/>
      <c r="Q12" s="5">
        <v>964562</v>
      </c>
      <c r="R12" s="5"/>
      <c r="S12" s="5">
        <v>36043</v>
      </c>
      <c r="T12" s="5"/>
      <c r="U12" s="5">
        <v>34240137620</v>
      </c>
      <c r="V12" s="5"/>
      <c r="W12" s="5">
        <v>34757712052</v>
      </c>
      <c r="X12" s="5"/>
      <c r="Y12" s="5" t="s">
        <v>22</v>
      </c>
      <c r="Z12" s="5"/>
      <c r="AA12" s="5"/>
    </row>
    <row r="13" spans="1:27">
      <c r="A13" s="1" t="s">
        <v>23</v>
      </c>
      <c r="C13" s="5">
        <v>0</v>
      </c>
      <c r="D13" s="5"/>
      <c r="E13" s="5">
        <v>0</v>
      </c>
      <c r="F13" s="5"/>
      <c r="G13" s="5">
        <v>0</v>
      </c>
      <c r="H13" s="5"/>
      <c r="I13" s="5">
        <v>71988</v>
      </c>
      <c r="J13" s="5"/>
      <c r="K13" s="5">
        <v>1086782843</v>
      </c>
      <c r="L13" s="5"/>
      <c r="M13" s="5">
        <v>-71988</v>
      </c>
      <c r="N13" s="5"/>
      <c r="O13" s="5">
        <v>1087368997</v>
      </c>
      <c r="P13" s="5"/>
      <c r="Q13" s="5">
        <v>0</v>
      </c>
      <c r="R13" s="5"/>
      <c r="S13" s="5">
        <v>0</v>
      </c>
      <c r="T13" s="5"/>
      <c r="U13" s="5">
        <v>0</v>
      </c>
      <c r="V13" s="5"/>
      <c r="W13" s="5">
        <v>0</v>
      </c>
      <c r="X13" s="5"/>
      <c r="Y13" s="5" t="s">
        <v>24</v>
      </c>
      <c r="Z13" s="5"/>
      <c r="AA13" s="5"/>
    </row>
    <row r="14" spans="1:27" ht="24.75" thickBot="1">
      <c r="C14" s="5"/>
      <c r="D14" s="5"/>
      <c r="E14" s="6">
        <f>SUM(E9:E13)</f>
        <v>3887037571214</v>
      </c>
      <c r="F14" s="5"/>
      <c r="G14" s="6">
        <f>SUM(G9:G13)</f>
        <v>4312451300242.333</v>
      </c>
      <c r="H14" s="5"/>
      <c r="I14" s="5"/>
      <c r="J14" s="5"/>
      <c r="K14" s="6">
        <f>SUM(K9:K13)</f>
        <v>1886167386917</v>
      </c>
      <c r="L14" s="5"/>
      <c r="M14" s="5"/>
      <c r="N14" s="5"/>
      <c r="O14" s="6">
        <f>SUM(O9:O13)</f>
        <v>1727461070210</v>
      </c>
      <c r="P14" s="5"/>
      <c r="Q14" s="5"/>
      <c r="R14" s="5"/>
      <c r="S14" s="5"/>
      <c r="T14" s="5"/>
      <c r="U14" s="6">
        <f>SUM(U9:U13)</f>
        <v>4127883708236</v>
      </c>
      <c r="V14" s="5"/>
      <c r="W14" s="6">
        <f>SUM(W9:W13)</f>
        <v>4604201249965.1201</v>
      </c>
      <c r="X14" s="5"/>
      <c r="Y14" s="6">
        <f>SUM(W14:X14)</f>
        <v>4604201249965.1201</v>
      </c>
      <c r="Z14" s="5"/>
      <c r="AA14" s="5"/>
    </row>
    <row r="15" spans="1:27" ht="24.75" thickTop="1"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  <ignoredErrors>
    <ignoredError sqref="Y9:Y1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15"/>
  <sheetViews>
    <sheetView rightToLeft="1" workbookViewId="0">
      <selection activeCell="S15" sqref="S15"/>
    </sheetView>
  </sheetViews>
  <sheetFormatPr defaultRowHeight="24"/>
  <cols>
    <col min="1" max="1" width="25.57031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1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21" ht="24.7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21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21" ht="24.75">
      <c r="A6" s="14" t="s">
        <v>28</v>
      </c>
      <c r="C6" s="15" t="s">
        <v>29</v>
      </c>
      <c r="D6" s="15" t="s">
        <v>29</v>
      </c>
      <c r="E6" s="15" t="s">
        <v>29</v>
      </c>
      <c r="F6" s="15" t="s">
        <v>29</v>
      </c>
      <c r="G6" s="15" t="s">
        <v>29</v>
      </c>
      <c r="H6" s="15" t="s">
        <v>29</v>
      </c>
      <c r="I6" s="15" t="s">
        <v>29</v>
      </c>
      <c r="K6" s="15" t="s">
        <v>91</v>
      </c>
      <c r="M6" s="15" t="s">
        <v>5</v>
      </c>
      <c r="N6" s="15" t="s">
        <v>5</v>
      </c>
      <c r="O6" s="15" t="s">
        <v>5</v>
      </c>
      <c r="Q6" s="15" t="s">
        <v>6</v>
      </c>
      <c r="R6" s="15" t="s">
        <v>6</v>
      </c>
      <c r="S6" s="15" t="s">
        <v>6</v>
      </c>
    </row>
    <row r="7" spans="1:21" ht="24.75">
      <c r="A7" s="15" t="s">
        <v>28</v>
      </c>
      <c r="C7" s="15" t="s">
        <v>30</v>
      </c>
      <c r="E7" s="15" t="s">
        <v>31</v>
      </c>
      <c r="G7" s="15" t="s">
        <v>32</v>
      </c>
      <c r="I7" s="15" t="s">
        <v>26</v>
      </c>
      <c r="K7" s="15" t="s">
        <v>33</v>
      </c>
      <c r="M7" s="15" t="s">
        <v>34</v>
      </c>
      <c r="O7" s="15" t="s">
        <v>35</v>
      </c>
      <c r="Q7" s="15" t="s">
        <v>33</v>
      </c>
      <c r="S7" s="15" t="s">
        <v>27</v>
      </c>
    </row>
    <row r="8" spans="1:21">
      <c r="A8" s="1" t="s">
        <v>36</v>
      </c>
      <c r="C8" s="3" t="s">
        <v>37</v>
      </c>
      <c r="D8" s="3"/>
      <c r="E8" s="3" t="s">
        <v>38</v>
      </c>
      <c r="F8" s="3"/>
      <c r="G8" s="3" t="s">
        <v>39</v>
      </c>
      <c r="H8" s="3"/>
      <c r="I8" s="7">
        <v>8</v>
      </c>
      <c r="J8" s="3"/>
      <c r="K8" s="7">
        <v>9814232</v>
      </c>
      <c r="L8" s="3"/>
      <c r="M8" s="7">
        <v>66232</v>
      </c>
      <c r="N8" s="3"/>
      <c r="O8" s="7">
        <v>0</v>
      </c>
      <c r="P8" s="3"/>
      <c r="Q8" s="7">
        <v>9880464</v>
      </c>
      <c r="R8" s="3"/>
      <c r="S8" s="9">
        <v>1.9965021297139144E-6</v>
      </c>
      <c r="T8" s="3"/>
      <c r="U8" s="3"/>
    </row>
    <row r="9" spans="1:21">
      <c r="A9" s="1" t="s">
        <v>40</v>
      </c>
      <c r="C9" s="3" t="s">
        <v>41</v>
      </c>
      <c r="D9" s="3"/>
      <c r="E9" s="3" t="s">
        <v>38</v>
      </c>
      <c r="F9" s="3"/>
      <c r="G9" s="3" t="s">
        <v>42</v>
      </c>
      <c r="H9" s="3"/>
      <c r="I9" s="7">
        <v>8</v>
      </c>
      <c r="J9" s="3"/>
      <c r="K9" s="7">
        <v>119808419688</v>
      </c>
      <c r="L9" s="3"/>
      <c r="M9" s="7">
        <v>158380216240</v>
      </c>
      <c r="N9" s="3"/>
      <c r="O9" s="7">
        <v>236408000000</v>
      </c>
      <c r="P9" s="3"/>
      <c r="Q9" s="7">
        <v>41780635928</v>
      </c>
      <c r="R9" s="3"/>
      <c r="S9" s="9">
        <v>8.44243029589032E-3</v>
      </c>
      <c r="T9" s="3"/>
      <c r="U9" s="3"/>
    </row>
    <row r="10" spans="1:21">
      <c r="A10" s="1" t="s">
        <v>43</v>
      </c>
      <c r="C10" s="3" t="s">
        <v>44</v>
      </c>
      <c r="D10" s="3"/>
      <c r="E10" s="3" t="s">
        <v>38</v>
      </c>
      <c r="F10" s="3"/>
      <c r="G10" s="3" t="s">
        <v>45</v>
      </c>
      <c r="H10" s="3"/>
      <c r="I10" s="7">
        <v>8</v>
      </c>
      <c r="J10" s="3"/>
      <c r="K10" s="7">
        <v>141907602292</v>
      </c>
      <c r="L10" s="3"/>
      <c r="M10" s="7">
        <v>0</v>
      </c>
      <c r="N10" s="3"/>
      <c r="O10" s="7">
        <v>162516250</v>
      </c>
      <c r="P10" s="3"/>
      <c r="Q10" s="7">
        <v>141745086042</v>
      </c>
      <c r="R10" s="3"/>
      <c r="S10" s="9">
        <v>2.8641809348157642E-2</v>
      </c>
      <c r="T10" s="3"/>
      <c r="U10" s="3"/>
    </row>
    <row r="11" spans="1:21">
      <c r="A11" s="1" t="s">
        <v>40</v>
      </c>
      <c r="C11" s="3" t="s">
        <v>46</v>
      </c>
      <c r="D11" s="3"/>
      <c r="E11" s="3" t="s">
        <v>38</v>
      </c>
      <c r="F11" s="3"/>
      <c r="G11" s="3" t="s">
        <v>47</v>
      </c>
      <c r="H11" s="3"/>
      <c r="I11" s="7">
        <v>8</v>
      </c>
      <c r="J11" s="3"/>
      <c r="K11" s="7">
        <v>93048019986</v>
      </c>
      <c r="L11" s="3"/>
      <c r="M11" s="7">
        <v>649371710000</v>
      </c>
      <c r="N11" s="3"/>
      <c r="O11" s="7">
        <v>631718990000</v>
      </c>
      <c r="P11" s="3"/>
      <c r="Q11" s="7">
        <v>110700739986</v>
      </c>
      <c r="R11" s="3"/>
      <c r="S11" s="9">
        <v>2.2368814171374471E-2</v>
      </c>
      <c r="T11" s="3"/>
      <c r="U11" s="3"/>
    </row>
    <row r="12" spans="1:21">
      <c r="A12" s="1" t="s">
        <v>40</v>
      </c>
      <c r="C12" s="3" t="s">
        <v>48</v>
      </c>
      <c r="D12" s="3"/>
      <c r="E12" s="3" t="s">
        <v>38</v>
      </c>
      <c r="F12" s="3"/>
      <c r="G12" s="3" t="s">
        <v>47</v>
      </c>
      <c r="H12" s="3"/>
      <c r="I12" s="7">
        <v>8</v>
      </c>
      <c r="J12" s="3"/>
      <c r="K12" s="7">
        <v>84737129103</v>
      </c>
      <c r="L12" s="3"/>
      <c r="M12" s="7">
        <v>582312800000</v>
      </c>
      <c r="N12" s="3"/>
      <c r="O12" s="7">
        <v>617211870000</v>
      </c>
      <c r="P12" s="3"/>
      <c r="Q12" s="7">
        <v>49838059103</v>
      </c>
      <c r="R12" s="3"/>
      <c r="S12" s="9">
        <v>1.0070558542589442E-2</v>
      </c>
      <c r="T12" s="3"/>
      <c r="U12" s="3"/>
    </row>
    <row r="13" spans="1:21" ht="24.75" thickBot="1">
      <c r="C13" s="3"/>
      <c r="D13" s="3"/>
      <c r="E13" s="3"/>
      <c r="F13" s="3"/>
      <c r="G13" s="3"/>
      <c r="H13" s="3"/>
      <c r="I13" s="3"/>
      <c r="J13" s="3"/>
      <c r="K13" s="8">
        <f t="shared" ref="K13:R13" si="0">SUM(K8:K12)</f>
        <v>439510985301</v>
      </c>
      <c r="L13" s="7">
        <f t="shared" si="0"/>
        <v>0</v>
      </c>
      <c r="M13" s="8">
        <f t="shared" si="0"/>
        <v>1390064792472</v>
      </c>
      <c r="N13" s="7">
        <f t="shared" si="0"/>
        <v>0</v>
      </c>
      <c r="O13" s="8">
        <f t="shared" si="0"/>
        <v>1485501376250</v>
      </c>
      <c r="P13" s="7">
        <f t="shared" si="0"/>
        <v>0</v>
      </c>
      <c r="Q13" s="8">
        <f t="shared" si="0"/>
        <v>344074401523</v>
      </c>
      <c r="R13" s="7">
        <f t="shared" si="0"/>
        <v>0</v>
      </c>
      <c r="S13" s="10">
        <f>SUM(S8:S12)</f>
        <v>6.9525608860141586E-2</v>
      </c>
      <c r="T13" s="3"/>
      <c r="U13" s="3"/>
    </row>
    <row r="14" spans="1:21" ht="24.75" thickTop="1"/>
    <row r="15" spans="1:21">
      <c r="S15" s="2"/>
    </row>
  </sheetData>
  <mergeCells count="17"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0"/>
  <sheetViews>
    <sheetView rightToLeft="1" tabSelected="1" workbookViewId="0">
      <selection activeCell="G7" sqref="G7:G8"/>
    </sheetView>
  </sheetViews>
  <sheetFormatPr defaultRowHeight="24"/>
  <cols>
    <col min="1" max="1" width="31.42578125" style="1" bestFit="1" customWidth="1"/>
    <col min="2" max="2" width="1" style="1" customWidth="1"/>
    <col min="3" max="3" width="16.57031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0" width="16.5703125" style="1" bestFit="1" customWidth="1"/>
    <col min="11" max="16384" width="9.140625" style="1"/>
  </cols>
  <sheetData>
    <row r="2" spans="1:10" ht="24.75">
      <c r="A2" s="16" t="s">
        <v>0</v>
      </c>
      <c r="B2" s="16"/>
      <c r="C2" s="16"/>
      <c r="D2" s="16"/>
      <c r="E2" s="16"/>
      <c r="F2" s="16"/>
      <c r="G2" s="16"/>
    </row>
    <row r="3" spans="1:10" ht="24.75">
      <c r="A3" s="16" t="s">
        <v>49</v>
      </c>
      <c r="B3" s="16"/>
      <c r="C3" s="16"/>
      <c r="D3" s="16"/>
      <c r="E3" s="16"/>
      <c r="F3" s="16"/>
      <c r="G3" s="16"/>
    </row>
    <row r="4" spans="1:10" ht="24.75">
      <c r="A4" s="16" t="s">
        <v>2</v>
      </c>
      <c r="B4" s="16"/>
      <c r="C4" s="16"/>
      <c r="D4" s="16"/>
      <c r="E4" s="16"/>
      <c r="F4" s="16"/>
      <c r="G4" s="16"/>
    </row>
    <row r="6" spans="1:10" ht="24.75">
      <c r="A6" s="15" t="s">
        <v>53</v>
      </c>
      <c r="C6" s="15" t="s">
        <v>33</v>
      </c>
      <c r="E6" s="15" t="s">
        <v>80</v>
      </c>
      <c r="G6" s="15" t="s">
        <v>13</v>
      </c>
      <c r="J6" s="2"/>
    </row>
    <row r="7" spans="1:10">
      <c r="A7" s="1" t="s">
        <v>89</v>
      </c>
      <c r="C7" s="7">
        <f>'سرمایه‌گذاری در سهام'!I14</f>
        <v>133043633017</v>
      </c>
      <c r="D7" s="3"/>
      <c r="E7" s="9">
        <f>C7/$C$9</f>
        <v>0.99996931573018755</v>
      </c>
      <c r="F7" s="3"/>
      <c r="G7" s="9">
        <v>2.6883544807543146E-2</v>
      </c>
      <c r="J7" s="2"/>
    </row>
    <row r="8" spans="1:10">
      <c r="A8" s="1" t="s">
        <v>90</v>
      </c>
      <c r="C8" s="7">
        <f>'درآمد سپرده بانکی'!E10</f>
        <v>4082472</v>
      </c>
      <c r="D8" s="3"/>
      <c r="E8" s="9">
        <f>C8/$C$9</f>
        <v>3.0684269812490898E-5</v>
      </c>
      <c r="F8" s="3"/>
      <c r="G8" s="9">
        <v>8.2492725468130079E-7</v>
      </c>
      <c r="J8" s="2"/>
    </row>
    <row r="9" spans="1:10" ht="24.75" thickBot="1">
      <c r="C9" s="11">
        <f>SUM(C7:C8)</f>
        <v>133047715489</v>
      </c>
      <c r="E9" s="13">
        <f>SUM(E7:E8)</f>
        <v>1</v>
      </c>
      <c r="G9" s="10">
        <f>SUM(G7:G8)</f>
        <v>2.6884369734797828E-2</v>
      </c>
      <c r="J9" s="2"/>
    </row>
    <row r="10" spans="1:10" ht="24.75" thickTop="1"/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U11"/>
  <sheetViews>
    <sheetView rightToLeft="1" workbookViewId="0">
      <selection activeCell="L18" sqref="A16:L18"/>
    </sheetView>
  </sheetViews>
  <sheetFormatPr defaultRowHeight="24"/>
  <cols>
    <col min="1" max="1" width="20.140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14.28515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4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1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21" ht="24.75">
      <c r="A3" s="16" t="s">
        <v>49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21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21" ht="24.75">
      <c r="A6" s="15" t="s">
        <v>50</v>
      </c>
      <c r="B6" s="15" t="s">
        <v>50</v>
      </c>
      <c r="C6" s="15" t="s">
        <v>50</v>
      </c>
      <c r="D6" s="15" t="s">
        <v>50</v>
      </c>
      <c r="E6" s="15" t="s">
        <v>50</v>
      </c>
      <c r="F6" s="15" t="s">
        <v>50</v>
      </c>
      <c r="G6" s="15" t="s">
        <v>50</v>
      </c>
      <c r="I6" s="15" t="s">
        <v>51</v>
      </c>
      <c r="J6" s="15" t="s">
        <v>51</v>
      </c>
      <c r="K6" s="15" t="s">
        <v>51</v>
      </c>
      <c r="L6" s="15" t="s">
        <v>51</v>
      </c>
      <c r="M6" s="15" t="s">
        <v>51</v>
      </c>
      <c r="O6" s="15" t="s">
        <v>52</v>
      </c>
      <c r="P6" s="15" t="s">
        <v>52</v>
      </c>
      <c r="Q6" s="15" t="s">
        <v>52</v>
      </c>
      <c r="R6" s="15" t="s">
        <v>52</v>
      </c>
      <c r="S6" s="15" t="s">
        <v>52</v>
      </c>
    </row>
    <row r="7" spans="1:21" ht="24.75">
      <c r="A7" s="15" t="s">
        <v>53</v>
      </c>
      <c r="C7" s="15" t="s">
        <v>54</v>
      </c>
      <c r="E7" s="15" t="s">
        <v>25</v>
      </c>
      <c r="G7" s="15" t="s">
        <v>26</v>
      </c>
      <c r="I7" s="15" t="s">
        <v>55</v>
      </c>
      <c r="K7" s="15" t="s">
        <v>56</v>
      </c>
      <c r="M7" s="15" t="s">
        <v>57</v>
      </c>
      <c r="O7" s="15" t="s">
        <v>55</v>
      </c>
      <c r="Q7" s="15" t="s">
        <v>56</v>
      </c>
      <c r="S7" s="15" t="s">
        <v>57</v>
      </c>
    </row>
    <row r="8" spans="1:21">
      <c r="A8" s="1" t="s">
        <v>36</v>
      </c>
      <c r="C8" s="7">
        <v>30</v>
      </c>
      <c r="D8" s="3"/>
      <c r="E8" s="3" t="s">
        <v>92</v>
      </c>
      <c r="F8" s="3"/>
      <c r="G8" s="7">
        <v>8</v>
      </c>
      <c r="H8" s="3"/>
      <c r="I8" s="7">
        <v>66232</v>
      </c>
      <c r="J8" s="3"/>
      <c r="K8" s="7">
        <v>0</v>
      </c>
      <c r="L8" s="3"/>
      <c r="M8" s="7">
        <v>66232</v>
      </c>
      <c r="N8" s="3"/>
      <c r="O8" s="7">
        <v>7809453494</v>
      </c>
      <c r="P8" s="3"/>
      <c r="Q8" s="7">
        <v>0</v>
      </c>
      <c r="R8" s="3"/>
      <c r="S8" s="7">
        <v>7809453494</v>
      </c>
      <c r="T8" s="3"/>
      <c r="U8" s="3"/>
    </row>
    <row r="9" spans="1:21">
      <c r="A9" s="1" t="s">
        <v>40</v>
      </c>
      <c r="C9" s="7">
        <v>17</v>
      </c>
      <c r="D9" s="3"/>
      <c r="E9" s="3" t="s">
        <v>92</v>
      </c>
      <c r="F9" s="3"/>
      <c r="G9" s="7">
        <v>8</v>
      </c>
      <c r="H9" s="3"/>
      <c r="I9" s="7">
        <v>4016240</v>
      </c>
      <c r="J9" s="3"/>
      <c r="K9" s="7">
        <v>0</v>
      </c>
      <c r="L9" s="3"/>
      <c r="M9" s="7">
        <v>4016240</v>
      </c>
      <c r="N9" s="3"/>
      <c r="O9" s="7">
        <v>4016240</v>
      </c>
      <c r="P9" s="3"/>
      <c r="Q9" s="7">
        <v>0</v>
      </c>
      <c r="R9" s="3"/>
      <c r="S9" s="7">
        <v>4016240</v>
      </c>
      <c r="T9" s="3"/>
      <c r="U9" s="3"/>
    </row>
    <row r="10" spans="1:21" ht="24.75" thickBot="1">
      <c r="C10" s="3"/>
      <c r="D10" s="3"/>
      <c r="E10" s="3"/>
      <c r="F10" s="3"/>
      <c r="G10" s="3"/>
      <c r="H10" s="3"/>
      <c r="I10" s="8">
        <f>SUM(I8:I9)</f>
        <v>4082472</v>
      </c>
      <c r="J10" s="3"/>
      <c r="K10" s="8">
        <f>SUM(K8:K9)</f>
        <v>0</v>
      </c>
      <c r="L10" s="3"/>
      <c r="M10" s="8">
        <f>SUM(M8:M9)</f>
        <v>4082472</v>
      </c>
      <c r="N10" s="3"/>
      <c r="O10" s="8">
        <f>SUM(O8:O9)</f>
        <v>7813469734</v>
      </c>
      <c r="P10" s="3"/>
      <c r="Q10" s="8">
        <f>SUM(Q8:Q9)</f>
        <v>0</v>
      </c>
      <c r="R10" s="3"/>
      <c r="S10" s="8">
        <f>SUM(S8:S9)</f>
        <v>7813469734</v>
      </c>
      <c r="T10" s="3"/>
      <c r="U10" s="3"/>
    </row>
    <row r="11" spans="1:21" ht="24.75" thickTop="1"/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0"/>
  <sheetViews>
    <sheetView rightToLeft="1" workbookViewId="0">
      <selection activeCell="E10" sqref="E10"/>
    </sheetView>
  </sheetViews>
  <sheetFormatPr defaultRowHeight="24"/>
  <cols>
    <col min="1" max="1" width="16.710937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24.75">
      <c r="A3" s="16" t="s">
        <v>49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19" ht="24.75">
      <c r="A6" s="14" t="s">
        <v>3</v>
      </c>
      <c r="C6" s="15" t="s">
        <v>59</v>
      </c>
      <c r="D6" s="15" t="s">
        <v>59</v>
      </c>
      <c r="E6" s="15" t="s">
        <v>59</v>
      </c>
      <c r="F6" s="15" t="s">
        <v>59</v>
      </c>
      <c r="G6" s="15" t="s">
        <v>59</v>
      </c>
      <c r="I6" s="15" t="s">
        <v>51</v>
      </c>
      <c r="J6" s="15" t="s">
        <v>51</v>
      </c>
      <c r="K6" s="15" t="s">
        <v>51</v>
      </c>
      <c r="L6" s="15" t="s">
        <v>51</v>
      </c>
      <c r="M6" s="15" t="s">
        <v>51</v>
      </c>
      <c r="O6" s="15" t="s">
        <v>52</v>
      </c>
      <c r="P6" s="15" t="s">
        <v>52</v>
      </c>
      <c r="Q6" s="15" t="s">
        <v>52</v>
      </c>
      <c r="R6" s="15" t="s">
        <v>52</v>
      </c>
      <c r="S6" s="15" t="s">
        <v>52</v>
      </c>
    </row>
    <row r="7" spans="1:19" ht="24.75">
      <c r="A7" s="15" t="s">
        <v>3</v>
      </c>
      <c r="C7" s="15" t="s">
        <v>60</v>
      </c>
      <c r="E7" s="15" t="s">
        <v>61</v>
      </c>
      <c r="G7" s="15" t="s">
        <v>62</v>
      </c>
      <c r="I7" s="15" t="s">
        <v>63</v>
      </c>
      <c r="K7" s="15" t="s">
        <v>56</v>
      </c>
      <c r="M7" s="15" t="s">
        <v>64</v>
      </c>
      <c r="O7" s="15" t="s">
        <v>63</v>
      </c>
      <c r="Q7" s="15" t="s">
        <v>56</v>
      </c>
      <c r="S7" s="15" t="s">
        <v>64</v>
      </c>
    </row>
    <row r="8" spans="1:19">
      <c r="A8" s="1" t="s">
        <v>15</v>
      </c>
      <c r="C8" s="3" t="s">
        <v>65</v>
      </c>
      <c r="D8" s="3"/>
      <c r="E8" s="7">
        <v>101771364</v>
      </c>
      <c r="F8" s="3"/>
      <c r="G8" s="7">
        <v>200</v>
      </c>
      <c r="H8" s="3"/>
      <c r="I8" s="7">
        <v>0</v>
      </c>
      <c r="J8" s="3"/>
      <c r="K8" s="7">
        <v>0</v>
      </c>
      <c r="L8" s="3"/>
      <c r="M8" s="7">
        <v>0</v>
      </c>
      <c r="N8" s="3"/>
      <c r="O8" s="7">
        <v>20354272800</v>
      </c>
      <c r="P8" s="3"/>
      <c r="Q8" s="7">
        <v>0</v>
      </c>
      <c r="R8" s="3"/>
      <c r="S8" s="7">
        <v>20354272800</v>
      </c>
    </row>
    <row r="9" spans="1:19" ht="24.75" thickBot="1">
      <c r="C9" s="3"/>
      <c r="D9" s="3"/>
      <c r="E9" s="8">
        <f>SUM(E8)</f>
        <v>101771364</v>
      </c>
      <c r="F9" s="3"/>
      <c r="G9" s="3"/>
      <c r="H9" s="3"/>
      <c r="I9" s="8">
        <f>SUM(I8)</f>
        <v>0</v>
      </c>
      <c r="J9" s="3"/>
      <c r="K9" s="8">
        <f>SUM(K8)</f>
        <v>0</v>
      </c>
      <c r="L9" s="3"/>
      <c r="M9" s="8">
        <f>SUM(M8)</f>
        <v>0</v>
      </c>
      <c r="N9" s="3"/>
      <c r="O9" s="8">
        <f>SUM(O8)</f>
        <v>20354272800</v>
      </c>
      <c r="P9" s="3"/>
      <c r="Q9" s="8">
        <f>SUM(Q8)</f>
        <v>0</v>
      </c>
      <c r="R9" s="3"/>
      <c r="S9" s="8">
        <f>SUM(S8)</f>
        <v>20354272800</v>
      </c>
    </row>
    <row r="10" spans="1:19" ht="24.75" thickTop="1"/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7"/>
  <sheetViews>
    <sheetView rightToLeft="1" workbookViewId="0">
      <selection activeCell="I15" sqref="I15"/>
    </sheetView>
  </sheetViews>
  <sheetFormatPr defaultRowHeight="24"/>
  <cols>
    <col min="1" max="1" width="32" style="1" bestFit="1" customWidth="1"/>
    <col min="2" max="2" width="1" style="1" customWidth="1"/>
    <col min="3" max="3" width="12.42578125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8.425781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2.42578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34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4.75">
      <c r="A3" s="16" t="s">
        <v>49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4.75">
      <c r="A6" s="14" t="s">
        <v>3</v>
      </c>
      <c r="C6" s="15" t="s">
        <v>51</v>
      </c>
      <c r="D6" s="15" t="s">
        <v>51</v>
      </c>
      <c r="E6" s="15" t="s">
        <v>51</v>
      </c>
      <c r="F6" s="15" t="s">
        <v>51</v>
      </c>
      <c r="G6" s="15" t="s">
        <v>51</v>
      </c>
      <c r="H6" s="15" t="s">
        <v>51</v>
      </c>
      <c r="I6" s="15" t="s">
        <v>51</v>
      </c>
      <c r="K6" s="15" t="s">
        <v>52</v>
      </c>
      <c r="L6" s="15" t="s">
        <v>52</v>
      </c>
      <c r="M6" s="15" t="s">
        <v>52</v>
      </c>
      <c r="N6" s="15" t="s">
        <v>52</v>
      </c>
      <c r="O6" s="15" t="s">
        <v>52</v>
      </c>
      <c r="P6" s="15" t="s">
        <v>52</v>
      </c>
      <c r="Q6" s="15" t="s">
        <v>52</v>
      </c>
    </row>
    <row r="7" spans="1:17" ht="24.75">
      <c r="A7" s="15" t="s">
        <v>3</v>
      </c>
      <c r="C7" s="15" t="s">
        <v>7</v>
      </c>
      <c r="E7" s="15" t="s">
        <v>66</v>
      </c>
      <c r="G7" s="15" t="s">
        <v>67</v>
      </c>
      <c r="I7" s="15" t="s">
        <v>68</v>
      </c>
      <c r="K7" s="15" t="s">
        <v>7</v>
      </c>
      <c r="M7" s="15" t="s">
        <v>66</v>
      </c>
      <c r="O7" s="15" t="s">
        <v>67</v>
      </c>
      <c r="Q7" s="15" t="s">
        <v>68</v>
      </c>
    </row>
    <row r="8" spans="1:17">
      <c r="A8" s="1" t="s">
        <v>21</v>
      </c>
      <c r="C8" s="7">
        <v>964562</v>
      </c>
      <c r="D8" s="3"/>
      <c r="E8" s="7">
        <v>34757712053</v>
      </c>
      <c r="F8" s="3"/>
      <c r="G8" s="7">
        <v>34235955123</v>
      </c>
      <c r="H8" s="3"/>
      <c r="I8" s="7">
        <f>E8-G8</f>
        <v>521756930</v>
      </c>
      <c r="J8" s="3"/>
      <c r="K8" s="7">
        <v>964562</v>
      </c>
      <c r="L8" s="3"/>
      <c r="M8" s="7">
        <v>34757712053</v>
      </c>
      <c r="N8" s="3"/>
      <c r="O8" s="7">
        <v>34240137654</v>
      </c>
      <c r="P8" s="3"/>
      <c r="Q8" s="7">
        <f>M8-O8</f>
        <v>517574399</v>
      </c>
    </row>
    <row r="9" spans="1:17">
      <c r="A9" s="1" t="s">
        <v>17</v>
      </c>
      <c r="C9" s="7">
        <v>17730143</v>
      </c>
      <c r="D9" s="3"/>
      <c r="E9" s="7">
        <v>198353180099</v>
      </c>
      <c r="F9" s="3"/>
      <c r="G9" s="7">
        <v>197261045885</v>
      </c>
      <c r="H9" s="3"/>
      <c r="I9" s="7">
        <f t="shared" ref="I9:I11" si="0">E9-G9</f>
        <v>1092134214</v>
      </c>
      <c r="J9" s="3"/>
      <c r="K9" s="7">
        <v>17730143</v>
      </c>
      <c r="L9" s="3"/>
      <c r="M9" s="7">
        <v>198353180099</v>
      </c>
      <c r="N9" s="3"/>
      <c r="O9" s="7">
        <v>196965549362</v>
      </c>
      <c r="P9" s="3"/>
      <c r="Q9" s="7">
        <f t="shared" ref="Q9:Q11" si="1">M9-O9</f>
        <v>1387630737</v>
      </c>
    </row>
    <row r="10" spans="1:17">
      <c r="A10" s="1" t="s">
        <v>19</v>
      </c>
      <c r="C10" s="7">
        <v>11947513</v>
      </c>
      <c r="D10" s="3"/>
      <c r="E10" s="7">
        <v>3347686414059</v>
      </c>
      <c r="F10" s="3"/>
      <c r="G10" s="7">
        <v>3319484362213</v>
      </c>
      <c r="H10" s="3"/>
      <c r="I10" s="7">
        <f t="shared" si="0"/>
        <v>28202051846</v>
      </c>
      <c r="J10" s="3"/>
      <c r="K10" s="7">
        <v>11947513</v>
      </c>
      <c r="L10" s="3"/>
      <c r="M10" s="7">
        <v>3347686414059</v>
      </c>
      <c r="N10" s="3"/>
      <c r="O10" s="7">
        <v>2974887177709</v>
      </c>
      <c r="P10" s="3"/>
      <c r="Q10" s="7">
        <f t="shared" si="1"/>
        <v>372799236350</v>
      </c>
    </row>
    <row r="11" spans="1:17">
      <c r="A11" s="1" t="s">
        <v>15</v>
      </c>
      <c r="C11" s="7">
        <v>170413032</v>
      </c>
      <c r="D11" s="3"/>
      <c r="E11" s="7">
        <v>1023403943755</v>
      </c>
      <c r="F11" s="3"/>
      <c r="G11" s="7">
        <v>1002528082222</v>
      </c>
      <c r="H11" s="3"/>
      <c r="I11" s="7">
        <f t="shared" si="0"/>
        <v>20875861533</v>
      </c>
      <c r="J11" s="3"/>
      <c r="K11" s="7">
        <v>170413032</v>
      </c>
      <c r="L11" s="3"/>
      <c r="M11" s="7">
        <v>1023403943755</v>
      </c>
      <c r="N11" s="3"/>
      <c r="O11" s="7">
        <v>866686876990</v>
      </c>
      <c r="P11" s="3"/>
      <c r="Q11" s="7">
        <f t="shared" si="1"/>
        <v>156717066765</v>
      </c>
    </row>
    <row r="12" spans="1:17" ht="24.75" thickBot="1">
      <c r="C12" s="3"/>
      <c r="D12" s="3"/>
      <c r="E12" s="8">
        <f>SUM(E8:E11)</f>
        <v>4604201249966</v>
      </c>
      <c r="F12" s="3"/>
      <c r="G12" s="8">
        <f>SUM(G8:G11)</f>
        <v>4553509445443</v>
      </c>
      <c r="H12" s="3"/>
      <c r="I12" s="8">
        <f>SUM(I8:I11)</f>
        <v>50691804523</v>
      </c>
      <c r="J12" s="3"/>
      <c r="K12" s="3"/>
      <c r="L12" s="3"/>
      <c r="M12" s="8">
        <f>SUM(M8:M11)</f>
        <v>4604201249966</v>
      </c>
      <c r="N12" s="3"/>
      <c r="O12" s="8">
        <f>SUM(O8:O11)</f>
        <v>4072779741715</v>
      </c>
      <c r="P12" s="3"/>
      <c r="Q12" s="8">
        <f>SUM(Q8:Q11)</f>
        <v>531421508251</v>
      </c>
    </row>
    <row r="13" spans="1:17" ht="24.75" thickTop="1">
      <c r="C13" s="3"/>
      <c r="D13" s="3"/>
      <c r="E13" s="3"/>
      <c r="F13" s="3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7" spans="7:17"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6"/>
  <sheetViews>
    <sheetView rightToLeft="1" workbookViewId="0">
      <selection activeCell="M23" sqref="M23"/>
    </sheetView>
  </sheetViews>
  <sheetFormatPr defaultRowHeight="24"/>
  <cols>
    <col min="1" max="1" width="32" style="1" bestFit="1" customWidth="1"/>
    <col min="2" max="2" width="1" style="1" customWidth="1"/>
    <col min="3" max="3" width="11.28515625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8.42578125" style="1" bestFit="1" customWidth="1"/>
    <col min="8" max="8" width="1" style="1" customWidth="1"/>
    <col min="9" max="9" width="29.5703125" style="1" bestFit="1" customWidth="1"/>
    <col min="10" max="10" width="1" style="1" customWidth="1"/>
    <col min="11" max="11" width="12.4257812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2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4.75">
      <c r="A3" s="16" t="s">
        <v>49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4.75">
      <c r="A6" s="14" t="s">
        <v>3</v>
      </c>
      <c r="C6" s="15" t="s">
        <v>51</v>
      </c>
      <c r="D6" s="15" t="s">
        <v>51</v>
      </c>
      <c r="E6" s="15" t="s">
        <v>51</v>
      </c>
      <c r="F6" s="15" t="s">
        <v>51</v>
      </c>
      <c r="G6" s="15" t="s">
        <v>51</v>
      </c>
      <c r="H6" s="15" t="s">
        <v>51</v>
      </c>
      <c r="I6" s="15" t="s">
        <v>51</v>
      </c>
      <c r="K6" s="15" t="s">
        <v>52</v>
      </c>
      <c r="L6" s="15" t="s">
        <v>52</v>
      </c>
      <c r="M6" s="15" t="s">
        <v>52</v>
      </c>
      <c r="N6" s="15" t="s">
        <v>52</v>
      </c>
      <c r="O6" s="15" t="s">
        <v>52</v>
      </c>
      <c r="P6" s="15" t="s">
        <v>52</v>
      </c>
      <c r="Q6" s="15" t="s">
        <v>52</v>
      </c>
    </row>
    <row r="7" spans="1:17" ht="24.75">
      <c r="A7" s="15" t="s">
        <v>3</v>
      </c>
      <c r="C7" s="15" t="s">
        <v>7</v>
      </c>
      <c r="E7" s="15" t="s">
        <v>66</v>
      </c>
      <c r="G7" s="15" t="s">
        <v>67</v>
      </c>
      <c r="I7" s="15" t="s">
        <v>69</v>
      </c>
      <c r="K7" s="15" t="s">
        <v>7</v>
      </c>
      <c r="M7" s="15" t="s">
        <v>66</v>
      </c>
      <c r="O7" s="15" t="s">
        <v>67</v>
      </c>
      <c r="Q7" s="15" t="s">
        <v>69</v>
      </c>
    </row>
    <row r="8" spans="1:17">
      <c r="A8" s="1" t="s">
        <v>23</v>
      </c>
      <c r="C8" s="7">
        <v>71988</v>
      </c>
      <c r="D8" s="3"/>
      <c r="E8" s="7">
        <v>1087368997</v>
      </c>
      <c r="F8" s="3"/>
      <c r="G8" s="7">
        <v>1086782843</v>
      </c>
      <c r="H8" s="3"/>
      <c r="I8" s="7">
        <f>E8-G8</f>
        <v>586154</v>
      </c>
      <c r="J8" s="3"/>
      <c r="K8" s="7">
        <v>71988</v>
      </c>
      <c r="L8" s="3"/>
      <c r="M8" s="7">
        <v>1087368997</v>
      </c>
      <c r="N8" s="3"/>
      <c r="O8" s="7">
        <v>1086782843</v>
      </c>
      <c r="P8" s="3"/>
      <c r="Q8" s="7">
        <f>M8-O8</f>
        <v>586154</v>
      </c>
    </row>
    <row r="9" spans="1:17">
      <c r="A9" s="1" t="s">
        <v>17</v>
      </c>
      <c r="C9" s="7">
        <v>38121330</v>
      </c>
      <c r="D9" s="3"/>
      <c r="E9" s="7">
        <v>423020590247</v>
      </c>
      <c r="F9" s="3"/>
      <c r="G9" s="7">
        <v>417456748990</v>
      </c>
      <c r="H9" s="3"/>
      <c r="I9" s="7">
        <f t="shared" ref="I9:I19" si="0">E9-G9</f>
        <v>5563841257</v>
      </c>
      <c r="J9" s="3"/>
      <c r="K9" s="7">
        <v>166171151</v>
      </c>
      <c r="L9" s="3"/>
      <c r="M9" s="7">
        <v>1773395569628</v>
      </c>
      <c r="N9" s="3"/>
      <c r="O9" s="7">
        <v>1757994244121</v>
      </c>
      <c r="P9" s="3"/>
      <c r="Q9" s="7">
        <f t="shared" ref="Q9:Q19" si="1">M9-O9</f>
        <v>15401325507</v>
      </c>
    </row>
    <row r="10" spans="1:17">
      <c r="A10" s="1" t="s">
        <v>21</v>
      </c>
      <c r="C10" s="7">
        <v>18891964</v>
      </c>
      <c r="D10" s="3"/>
      <c r="E10" s="7">
        <v>651764928893</v>
      </c>
      <c r="F10" s="3"/>
      <c r="G10" s="7">
        <v>649604797871</v>
      </c>
      <c r="H10" s="3"/>
      <c r="I10" s="7">
        <f t="shared" si="0"/>
        <v>2160131022</v>
      </c>
      <c r="J10" s="3"/>
      <c r="K10" s="7">
        <v>110018815</v>
      </c>
      <c r="L10" s="3"/>
      <c r="M10" s="7">
        <v>3518612294823</v>
      </c>
      <c r="N10" s="3"/>
      <c r="O10" s="7">
        <v>3506651745916</v>
      </c>
      <c r="P10" s="3"/>
      <c r="Q10" s="7">
        <f t="shared" si="1"/>
        <v>11960548907</v>
      </c>
    </row>
    <row r="11" spans="1:17">
      <c r="A11" s="1" t="s">
        <v>19</v>
      </c>
      <c r="C11" s="7">
        <v>2314182</v>
      </c>
      <c r="D11" s="3"/>
      <c r="E11" s="7">
        <v>642756483489</v>
      </c>
      <c r="F11" s="3"/>
      <c r="G11" s="7">
        <v>569470508201</v>
      </c>
      <c r="H11" s="3"/>
      <c r="I11" s="7">
        <f t="shared" si="0"/>
        <v>73285975288</v>
      </c>
      <c r="J11" s="3"/>
      <c r="K11" s="7">
        <v>33264739</v>
      </c>
      <c r="L11" s="3"/>
      <c r="M11" s="7">
        <v>8382177144441</v>
      </c>
      <c r="N11" s="3"/>
      <c r="O11" s="7">
        <v>7804350908538</v>
      </c>
      <c r="P11" s="3"/>
      <c r="Q11" s="7">
        <f t="shared" si="1"/>
        <v>577826235903</v>
      </c>
    </row>
    <row r="12" spans="1:17">
      <c r="A12" s="1" t="s">
        <v>15</v>
      </c>
      <c r="C12" s="7">
        <v>1473905</v>
      </c>
      <c r="D12" s="3"/>
      <c r="E12" s="7">
        <v>8831698584</v>
      </c>
      <c r="F12" s="3"/>
      <c r="G12" s="7">
        <v>7490403811</v>
      </c>
      <c r="H12" s="3"/>
      <c r="I12" s="7">
        <f t="shared" si="0"/>
        <v>1341294773</v>
      </c>
      <c r="J12" s="3"/>
      <c r="K12" s="7">
        <v>34911830</v>
      </c>
      <c r="L12" s="3"/>
      <c r="M12" s="7">
        <v>210610981627</v>
      </c>
      <c r="N12" s="3"/>
      <c r="O12" s="7">
        <v>186632473050</v>
      </c>
      <c r="P12" s="3"/>
      <c r="Q12" s="7">
        <f t="shared" si="1"/>
        <v>23978508577</v>
      </c>
    </row>
    <row r="13" spans="1:17">
      <c r="A13" s="1" t="s">
        <v>70</v>
      </c>
      <c r="C13" s="7">
        <v>0</v>
      </c>
      <c r="D13" s="3"/>
      <c r="E13" s="7">
        <v>0</v>
      </c>
      <c r="F13" s="3"/>
      <c r="G13" s="7">
        <v>0</v>
      </c>
      <c r="H13" s="3"/>
      <c r="I13" s="7">
        <f t="shared" si="0"/>
        <v>0</v>
      </c>
      <c r="J13" s="3"/>
      <c r="K13" s="7">
        <v>12200</v>
      </c>
      <c r="L13" s="3"/>
      <c r="M13" s="7">
        <v>14099137479</v>
      </c>
      <c r="N13" s="3"/>
      <c r="O13" s="7">
        <v>14220619569</v>
      </c>
      <c r="P13" s="3"/>
      <c r="Q13" s="7">
        <f t="shared" si="1"/>
        <v>-121482090</v>
      </c>
    </row>
    <row r="14" spans="1:17">
      <c r="A14" s="1" t="s">
        <v>71</v>
      </c>
      <c r="C14" s="7">
        <v>0</v>
      </c>
      <c r="D14" s="3"/>
      <c r="E14" s="7">
        <v>0</v>
      </c>
      <c r="F14" s="3"/>
      <c r="G14" s="7">
        <v>0</v>
      </c>
      <c r="H14" s="3"/>
      <c r="I14" s="7">
        <f t="shared" si="0"/>
        <v>0</v>
      </c>
      <c r="J14" s="3"/>
      <c r="K14" s="7">
        <v>36974</v>
      </c>
      <c r="L14" s="3"/>
      <c r="M14" s="7">
        <v>30348388085</v>
      </c>
      <c r="N14" s="3"/>
      <c r="O14" s="7">
        <v>30325118870</v>
      </c>
      <c r="P14" s="3"/>
      <c r="Q14" s="7">
        <f t="shared" si="1"/>
        <v>23269215</v>
      </c>
    </row>
    <row r="15" spans="1:17">
      <c r="A15" s="1" t="s">
        <v>72</v>
      </c>
      <c r="C15" s="7">
        <v>0</v>
      </c>
      <c r="D15" s="3"/>
      <c r="E15" s="7">
        <v>0</v>
      </c>
      <c r="F15" s="3"/>
      <c r="G15" s="7">
        <v>0</v>
      </c>
      <c r="H15" s="3"/>
      <c r="I15" s="7">
        <f t="shared" si="0"/>
        <v>0</v>
      </c>
      <c r="J15" s="3"/>
      <c r="K15" s="7">
        <v>3515</v>
      </c>
      <c r="L15" s="3"/>
      <c r="M15" s="7">
        <v>3010171047</v>
      </c>
      <c r="N15" s="3"/>
      <c r="O15" s="7">
        <v>3009408304</v>
      </c>
      <c r="P15" s="3"/>
      <c r="Q15" s="7">
        <f t="shared" si="1"/>
        <v>762743</v>
      </c>
    </row>
    <row r="16" spans="1:17">
      <c r="A16" s="1" t="s">
        <v>73</v>
      </c>
      <c r="C16" s="7">
        <v>0</v>
      </c>
      <c r="D16" s="3"/>
      <c r="E16" s="7">
        <v>0</v>
      </c>
      <c r="F16" s="3"/>
      <c r="G16" s="7">
        <v>0</v>
      </c>
      <c r="H16" s="3"/>
      <c r="I16" s="7">
        <f t="shared" si="0"/>
        <v>0</v>
      </c>
      <c r="J16" s="3"/>
      <c r="K16" s="7">
        <v>45214</v>
      </c>
      <c r="L16" s="3"/>
      <c r="M16" s="7">
        <v>34356658025</v>
      </c>
      <c r="N16" s="3"/>
      <c r="O16" s="7">
        <v>34345544434</v>
      </c>
      <c r="P16" s="3"/>
      <c r="Q16" s="7">
        <f t="shared" si="1"/>
        <v>11113591</v>
      </c>
    </row>
    <row r="17" spans="1:17">
      <c r="A17" s="1" t="s">
        <v>74</v>
      </c>
      <c r="C17" s="7">
        <v>0</v>
      </c>
      <c r="D17" s="3"/>
      <c r="E17" s="7">
        <v>0</v>
      </c>
      <c r="F17" s="3"/>
      <c r="G17" s="7">
        <v>0</v>
      </c>
      <c r="H17" s="3"/>
      <c r="I17" s="7">
        <f t="shared" si="0"/>
        <v>0</v>
      </c>
      <c r="J17" s="3"/>
      <c r="K17" s="7">
        <v>10000</v>
      </c>
      <c r="L17" s="3"/>
      <c r="M17" s="7">
        <v>9172345225</v>
      </c>
      <c r="N17" s="3"/>
      <c r="O17" s="7">
        <v>9166641000</v>
      </c>
      <c r="P17" s="3"/>
      <c r="Q17" s="7">
        <f t="shared" si="1"/>
        <v>5704225</v>
      </c>
    </row>
    <row r="18" spans="1:17">
      <c r="A18" s="1" t="s">
        <v>75</v>
      </c>
      <c r="C18" s="7">
        <v>0</v>
      </c>
      <c r="D18" s="3"/>
      <c r="E18" s="7">
        <v>0</v>
      </c>
      <c r="F18" s="3"/>
      <c r="G18" s="7">
        <v>0</v>
      </c>
      <c r="H18" s="3"/>
      <c r="I18" s="7">
        <f t="shared" si="0"/>
        <v>0</v>
      </c>
      <c r="J18" s="3"/>
      <c r="K18" s="7">
        <v>55002</v>
      </c>
      <c r="L18" s="3"/>
      <c r="M18" s="7">
        <v>51581458297</v>
      </c>
      <c r="N18" s="3"/>
      <c r="O18" s="7">
        <v>49491963241</v>
      </c>
      <c r="P18" s="3"/>
      <c r="Q18" s="7">
        <f t="shared" si="1"/>
        <v>2089495056</v>
      </c>
    </row>
    <row r="19" spans="1:17">
      <c r="A19" s="1" t="s">
        <v>76</v>
      </c>
      <c r="C19" s="7">
        <v>0</v>
      </c>
      <c r="D19" s="3"/>
      <c r="E19" s="7">
        <v>0</v>
      </c>
      <c r="F19" s="3"/>
      <c r="G19" s="7">
        <v>0</v>
      </c>
      <c r="H19" s="3"/>
      <c r="I19" s="7">
        <f t="shared" si="0"/>
        <v>0</v>
      </c>
      <c r="J19" s="3"/>
      <c r="K19" s="7">
        <v>2306</v>
      </c>
      <c r="L19" s="3"/>
      <c r="M19" s="7">
        <v>2014505888</v>
      </c>
      <c r="N19" s="3"/>
      <c r="O19" s="7">
        <v>2006881387</v>
      </c>
      <c r="P19" s="3"/>
      <c r="Q19" s="7">
        <f t="shared" si="1"/>
        <v>7624501</v>
      </c>
    </row>
    <row r="20" spans="1:17" ht="24.75" thickBot="1">
      <c r="C20" s="3"/>
      <c r="D20" s="3"/>
      <c r="E20" s="8">
        <f>SUM(E8:E19)</f>
        <v>1727461070210</v>
      </c>
      <c r="F20" s="3"/>
      <c r="G20" s="8">
        <f>SUM(G8:G19)</f>
        <v>1645109241716</v>
      </c>
      <c r="H20" s="3"/>
      <c r="I20" s="8">
        <f>SUM(I8:I19)</f>
        <v>82351828494</v>
      </c>
      <c r="J20" s="3"/>
      <c r="K20" s="3"/>
      <c r="L20" s="3"/>
      <c r="M20" s="8">
        <f>SUM(M8:M19)</f>
        <v>14030466023562</v>
      </c>
      <c r="N20" s="3"/>
      <c r="O20" s="8">
        <f>SUM(O8:O19)</f>
        <v>13399282331273</v>
      </c>
      <c r="P20" s="3"/>
      <c r="Q20" s="8">
        <f>SUM(Q8:Q19)</f>
        <v>631183692289</v>
      </c>
    </row>
    <row r="21" spans="1:17" ht="24.75" thickTop="1">
      <c r="C21" s="3"/>
      <c r="D21" s="3"/>
      <c r="E21" s="3"/>
      <c r="F21" s="3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7"/>
    </row>
    <row r="23" spans="1:17">
      <c r="Q23" s="2"/>
    </row>
    <row r="25" spans="1:17"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>
      <c r="O26" s="2"/>
      <c r="Q26" s="2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6"/>
  <sheetViews>
    <sheetView rightToLeft="1" workbookViewId="0">
      <selection activeCell="E15" sqref="E15"/>
    </sheetView>
  </sheetViews>
  <sheetFormatPr defaultRowHeight="24"/>
  <cols>
    <col min="1" max="1" width="32" style="1" bestFit="1" customWidth="1"/>
    <col min="2" max="2" width="1" style="1" customWidth="1"/>
    <col min="3" max="3" width="18.855468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17.425781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19.1406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24.75">
      <c r="A3" s="16" t="s">
        <v>49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6" spans="1:21" ht="24.75">
      <c r="A6" s="14" t="s">
        <v>3</v>
      </c>
      <c r="C6" s="15" t="s">
        <v>51</v>
      </c>
      <c r="D6" s="15" t="s">
        <v>51</v>
      </c>
      <c r="E6" s="15" t="s">
        <v>51</v>
      </c>
      <c r="F6" s="15" t="s">
        <v>51</v>
      </c>
      <c r="G6" s="15" t="s">
        <v>51</v>
      </c>
      <c r="H6" s="15" t="s">
        <v>51</v>
      </c>
      <c r="I6" s="15" t="s">
        <v>51</v>
      </c>
      <c r="J6" s="15" t="s">
        <v>51</v>
      </c>
      <c r="K6" s="15" t="s">
        <v>51</v>
      </c>
      <c r="M6" s="15" t="s">
        <v>52</v>
      </c>
      <c r="N6" s="15" t="s">
        <v>52</v>
      </c>
      <c r="O6" s="15" t="s">
        <v>52</v>
      </c>
      <c r="P6" s="15" t="s">
        <v>52</v>
      </c>
      <c r="Q6" s="15" t="s">
        <v>52</v>
      </c>
      <c r="R6" s="15" t="s">
        <v>52</v>
      </c>
      <c r="S6" s="15" t="s">
        <v>52</v>
      </c>
      <c r="T6" s="15" t="s">
        <v>52</v>
      </c>
      <c r="U6" s="15" t="s">
        <v>52</v>
      </c>
    </row>
    <row r="7" spans="1:21" ht="24.75">
      <c r="A7" s="15" t="s">
        <v>3</v>
      </c>
      <c r="C7" s="17" t="s">
        <v>77</v>
      </c>
      <c r="D7" s="4"/>
      <c r="E7" s="17" t="s">
        <v>78</v>
      </c>
      <c r="F7" s="4"/>
      <c r="G7" s="17" t="s">
        <v>79</v>
      </c>
      <c r="H7" s="4"/>
      <c r="I7" s="17" t="s">
        <v>33</v>
      </c>
      <c r="J7" s="4"/>
      <c r="K7" s="17" t="s">
        <v>80</v>
      </c>
      <c r="L7" s="4"/>
      <c r="M7" s="17" t="s">
        <v>77</v>
      </c>
      <c r="N7" s="4"/>
      <c r="O7" s="17" t="s">
        <v>78</v>
      </c>
      <c r="P7" s="4"/>
      <c r="Q7" s="17" t="s">
        <v>79</v>
      </c>
      <c r="R7" s="4"/>
      <c r="S7" s="17" t="s">
        <v>33</v>
      </c>
      <c r="T7" s="4"/>
      <c r="U7" s="17" t="s">
        <v>80</v>
      </c>
    </row>
    <row r="8" spans="1:21">
      <c r="A8" s="1" t="s">
        <v>23</v>
      </c>
      <c r="C8" s="5">
        <v>0</v>
      </c>
      <c r="D8" s="5"/>
      <c r="E8" s="5">
        <v>0</v>
      </c>
      <c r="F8" s="5"/>
      <c r="G8" s="5">
        <v>586154</v>
      </c>
      <c r="H8" s="5"/>
      <c r="I8" s="5">
        <f>C8+E8+G8</f>
        <v>586154</v>
      </c>
      <c r="J8" s="5"/>
      <c r="K8" s="9">
        <f>I8/$I$14</f>
        <v>4.4057275549977098E-6</v>
      </c>
      <c r="L8" s="5"/>
      <c r="M8" s="5">
        <v>0</v>
      </c>
      <c r="N8" s="5"/>
      <c r="O8" s="5">
        <v>0</v>
      </c>
      <c r="P8" s="5"/>
      <c r="Q8" s="5">
        <v>586154</v>
      </c>
      <c r="R8" s="5"/>
      <c r="S8" s="5">
        <f>M8+O8+Q8</f>
        <v>586154</v>
      </c>
      <c r="T8" s="5"/>
      <c r="U8" s="9">
        <f>S8/$S$14</f>
        <v>4.9639509274683097E-7</v>
      </c>
    </row>
    <row r="9" spans="1:21">
      <c r="A9" s="1" t="s">
        <v>17</v>
      </c>
      <c r="C9" s="5">
        <v>0</v>
      </c>
      <c r="D9" s="5"/>
      <c r="E9" s="5">
        <v>1092134213</v>
      </c>
      <c r="F9" s="5"/>
      <c r="G9" s="5">
        <v>5563841257</v>
      </c>
      <c r="H9" s="5"/>
      <c r="I9" s="5">
        <f t="shared" ref="I9:I13" si="0">C9+E9+G9</f>
        <v>6655975470</v>
      </c>
      <c r="J9" s="5"/>
      <c r="K9" s="9">
        <f t="shared" ref="K9:K13" si="1">I9/$I$14</f>
        <v>5.0028515600964649E-2</v>
      </c>
      <c r="L9" s="5"/>
      <c r="M9" s="5">
        <v>0</v>
      </c>
      <c r="N9" s="5"/>
      <c r="O9" s="5">
        <v>1387630736</v>
      </c>
      <c r="P9" s="5"/>
      <c r="Q9" s="5">
        <v>15401325507</v>
      </c>
      <c r="R9" s="5"/>
      <c r="S9" s="5">
        <f t="shared" ref="S9:S13" si="2">M9+O9+Q9</f>
        <v>16788956243</v>
      </c>
      <c r="T9" s="5"/>
      <c r="U9" s="9">
        <f t="shared" ref="U9:U13" si="3">S9/$S$14</f>
        <v>1.4218030571089632E-2</v>
      </c>
    </row>
    <row r="10" spans="1:21">
      <c r="A10" s="1" t="s">
        <v>21</v>
      </c>
      <c r="C10" s="5">
        <v>0</v>
      </c>
      <c r="D10" s="5"/>
      <c r="E10" s="5">
        <v>521756930</v>
      </c>
      <c r="F10" s="5"/>
      <c r="G10" s="5">
        <v>2160131022</v>
      </c>
      <c r="H10" s="5"/>
      <c r="I10" s="5">
        <f t="shared" si="0"/>
        <v>2681887952</v>
      </c>
      <c r="J10" s="5"/>
      <c r="K10" s="9">
        <f t="shared" si="1"/>
        <v>2.0157957890832062E-2</v>
      </c>
      <c r="L10" s="5"/>
      <c r="M10" s="5">
        <v>0</v>
      </c>
      <c r="N10" s="5"/>
      <c r="O10" s="5">
        <v>517574399</v>
      </c>
      <c r="P10" s="5"/>
      <c r="Q10" s="5">
        <v>11960548907</v>
      </c>
      <c r="R10" s="5"/>
      <c r="S10" s="5">
        <f t="shared" si="2"/>
        <v>12478123306</v>
      </c>
      <c r="T10" s="5"/>
      <c r="U10" s="9">
        <f t="shared" si="3"/>
        <v>1.0567323904278164E-2</v>
      </c>
    </row>
    <row r="11" spans="1:21">
      <c r="A11" s="1" t="s">
        <v>19</v>
      </c>
      <c r="C11" s="5">
        <v>0</v>
      </c>
      <c r="D11" s="5"/>
      <c r="E11" s="5">
        <v>28202051846</v>
      </c>
      <c r="F11" s="5"/>
      <c r="G11" s="5">
        <v>73285975288</v>
      </c>
      <c r="H11" s="5"/>
      <c r="I11" s="5">
        <f t="shared" si="0"/>
        <v>101488027134</v>
      </c>
      <c r="J11" s="5"/>
      <c r="K11" s="9">
        <f t="shared" si="1"/>
        <v>0.76281761729275765</v>
      </c>
      <c r="L11" s="5"/>
      <c r="M11" s="5">
        <v>0</v>
      </c>
      <c r="N11" s="5"/>
      <c r="O11" s="5">
        <v>372799236350</v>
      </c>
      <c r="P11" s="5"/>
      <c r="Q11" s="5">
        <v>577826235903</v>
      </c>
      <c r="R11" s="5"/>
      <c r="S11" s="5">
        <f t="shared" si="2"/>
        <v>950625472253</v>
      </c>
      <c r="T11" s="5"/>
      <c r="U11" s="9">
        <f t="shared" si="3"/>
        <v>0.8050543363459568</v>
      </c>
    </row>
    <row r="12" spans="1:21">
      <c r="A12" s="1" t="s">
        <v>15</v>
      </c>
      <c r="C12" s="5">
        <v>0</v>
      </c>
      <c r="D12" s="5"/>
      <c r="E12" s="5">
        <v>20875861534</v>
      </c>
      <c r="F12" s="5"/>
      <c r="G12" s="5">
        <v>1341294773</v>
      </c>
      <c r="H12" s="5"/>
      <c r="I12" s="5">
        <f t="shared" si="0"/>
        <v>22217156307</v>
      </c>
      <c r="J12" s="5"/>
      <c r="K12" s="9">
        <f t="shared" si="1"/>
        <v>0.16699150348789066</v>
      </c>
      <c r="L12" s="5"/>
      <c r="M12" s="5">
        <v>20354272800</v>
      </c>
      <c r="N12" s="5"/>
      <c r="O12" s="5">
        <v>156717066766</v>
      </c>
      <c r="P12" s="5"/>
      <c r="Q12" s="5">
        <v>23978508577</v>
      </c>
      <c r="R12" s="5"/>
      <c r="S12" s="5">
        <f t="shared" si="2"/>
        <v>201049848143</v>
      </c>
      <c r="T12" s="5"/>
      <c r="U12" s="9">
        <f t="shared" si="3"/>
        <v>0.17026269208378816</v>
      </c>
    </row>
    <row r="13" spans="1:21">
      <c r="A13" s="1" t="s">
        <v>70</v>
      </c>
      <c r="C13" s="5">
        <v>0</v>
      </c>
      <c r="D13" s="5"/>
      <c r="E13" s="5">
        <v>0</v>
      </c>
      <c r="F13" s="5"/>
      <c r="G13" s="5">
        <v>0</v>
      </c>
      <c r="H13" s="5"/>
      <c r="I13" s="5">
        <f t="shared" si="0"/>
        <v>0</v>
      </c>
      <c r="J13" s="5"/>
      <c r="K13" s="9">
        <f t="shared" si="1"/>
        <v>0</v>
      </c>
      <c r="L13" s="5"/>
      <c r="M13" s="5">
        <v>0</v>
      </c>
      <c r="N13" s="5"/>
      <c r="O13" s="5">
        <v>0</v>
      </c>
      <c r="P13" s="5"/>
      <c r="Q13" s="5">
        <v>-121482090</v>
      </c>
      <c r="R13" s="5"/>
      <c r="S13" s="5">
        <f t="shared" si="2"/>
        <v>-121482090</v>
      </c>
      <c r="T13" s="5"/>
      <c r="U13" s="9">
        <f t="shared" si="3"/>
        <v>-1.0287930020545602E-4</v>
      </c>
    </row>
    <row r="14" spans="1:21" ht="24.75" thickBot="1">
      <c r="C14" s="6">
        <f>SUM(C8:C13)</f>
        <v>0</v>
      </c>
      <c r="D14" s="5"/>
      <c r="E14" s="6">
        <f>SUM(E8:E13)</f>
        <v>50691804523</v>
      </c>
      <c r="F14" s="5"/>
      <c r="G14" s="6">
        <f>SUM(G8:G13)</f>
        <v>82351828494</v>
      </c>
      <c r="H14" s="5"/>
      <c r="I14" s="6">
        <f>SUM(I8:I13)</f>
        <v>133043633017</v>
      </c>
      <c r="J14" s="5"/>
      <c r="K14" s="10">
        <f>SUM(K8:K13)</f>
        <v>1</v>
      </c>
      <c r="L14" s="5"/>
      <c r="M14" s="6">
        <f>SUM(M8:M13)</f>
        <v>20354272800</v>
      </c>
      <c r="N14" s="5"/>
      <c r="O14" s="6">
        <f>SUM(O8:O13)</f>
        <v>531421508251</v>
      </c>
      <c r="P14" s="5"/>
      <c r="Q14" s="6">
        <f>SUM(SUM(Q8:Q13))</f>
        <v>629045722958</v>
      </c>
      <c r="R14" s="5"/>
      <c r="S14" s="6">
        <f>SUM(S8:S13)</f>
        <v>1180821504009</v>
      </c>
      <c r="T14" s="5"/>
      <c r="U14" s="10">
        <f>SUM(U8:U13)</f>
        <v>1.0000000000000002</v>
      </c>
    </row>
    <row r="15" spans="1:21" ht="24.75" thickTop="1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تاییدیه</vt:lpstr>
      <vt:lpstr>سهام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Ali Ghayouri</cp:lastModifiedBy>
  <dcterms:created xsi:type="dcterms:W3CDTF">2022-05-28T05:31:59Z</dcterms:created>
  <dcterms:modified xsi:type="dcterms:W3CDTF">2022-05-29T10:59:00Z</dcterms:modified>
</cp:coreProperties>
</file>