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خرداد\"/>
    </mc:Choice>
  </mc:AlternateContent>
  <xr:revisionPtr revIDLastSave="0" documentId="13_ncr:1_{8A9E87FC-40B6-416C-B8DD-1A4F6FDAE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11" l="1"/>
  <c r="G10" i="15"/>
  <c r="E10" i="15"/>
  <c r="E8" i="15"/>
  <c r="E9" i="15"/>
  <c r="E7" i="15"/>
  <c r="C10" i="15"/>
  <c r="C9" i="15"/>
  <c r="C8" i="15"/>
  <c r="C7" i="15"/>
  <c r="E9" i="14"/>
  <c r="C9" i="14"/>
  <c r="K12" i="13"/>
  <c r="K9" i="13"/>
  <c r="K10" i="13"/>
  <c r="K11" i="13"/>
  <c r="K8" i="13"/>
  <c r="G12" i="13"/>
  <c r="G9" i="13"/>
  <c r="G10" i="13"/>
  <c r="G11" i="13"/>
  <c r="G8" i="13"/>
  <c r="E12" i="13"/>
  <c r="I12" i="13"/>
  <c r="C14" i="12"/>
  <c r="E14" i="12"/>
  <c r="G14" i="12"/>
  <c r="I14" i="12"/>
  <c r="K14" i="12"/>
  <c r="M14" i="12"/>
  <c r="O14" i="12"/>
  <c r="Q14" i="12"/>
  <c r="S14" i="11"/>
  <c r="S8" i="11"/>
  <c r="I8" i="11"/>
  <c r="S9" i="11"/>
  <c r="S10" i="11"/>
  <c r="S12" i="11"/>
  <c r="S15" i="11" s="1"/>
  <c r="U9" i="11" s="1"/>
  <c r="S13" i="11"/>
  <c r="I9" i="11"/>
  <c r="I10" i="11"/>
  <c r="I11" i="11"/>
  <c r="I12" i="11"/>
  <c r="I13" i="11"/>
  <c r="I14" i="11"/>
  <c r="Q15" i="11"/>
  <c r="O15" i="11"/>
  <c r="M15" i="11"/>
  <c r="G15" i="11"/>
  <c r="E15" i="11"/>
  <c r="C15" i="11"/>
  <c r="E21" i="10"/>
  <c r="G21" i="10"/>
  <c r="I21" i="10"/>
  <c r="M21" i="10"/>
  <c r="O21" i="10"/>
  <c r="Q2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8" i="10"/>
  <c r="Q11" i="9"/>
  <c r="Q12" i="9"/>
  <c r="Q9" i="9"/>
  <c r="Q10" i="9"/>
  <c r="Q8" i="9"/>
  <c r="I9" i="9"/>
  <c r="I10" i="9"/>
  <c r="I11" i="9"/>
  <c r="I12" i="9" s="1"/>
  <c r="I8" i="9"/>
  <c r="E12" i="9"/>
  <c r="G12" i="9"/>
  <c r="M12" i="9"/>
  <c r="O12" i="9"/>
  <c r="S9" i="8"/>
  <c r="Q9" i="8"/>
  <c r="O9" i="8"/>
  <c r="M9" i="8"/>
  <c r="K9" i="8"/>
  <c r="I9" i="8"/>
  <c r="S12" i="7"/>
  <c r="Q12" i="7"/>
  <c r="O12" i="7"/>
  <c r="M12" i="7"/>
  <c r="K12" i="7"/>
  <c r="I12" i="7"/>
  <c r="S13" i="6"/>
  <c r="K13" i="6"/>
  <c r="M13" i="6"/>
  <c r="O13" i="6"/>
  <c r="Q13" i="6"/>
  <c r="Y14" i="1"/>
  <c r="E14" i="1"/>
  <c r="G14" i="1"/>
  <c r="K14" i="1"/>
  <c r="O14" i="1"/>
  <c r="U14" i="1"/>
  <c r="W14" i="1"/>
  <c r="U12" i="11" l="1"/>
  <c r="U8" i="11"/>
  <c r="U11" i="11"/>
  <c r="U14" i="11"/>
  <c r="U10" i="11"/>
  <c r="U13" i="11"/>
  <c r="I15" i="11"/>
  <c r="U15" i="11" l="1"/>
  <c r="K9" i="11"/>
  <c r="K13" i="11"/>
  <c r="K10" i="11"/>
  <c r="K14" i="11"/>
  <c r="K11" i="11"/>
  <c r="K8" i="11"/>
  <c r="K12" i="11"/>
  <c r="K15" i="11" l="1"/>
</calcChain>
</file>

<file path=xl/sharedStrings.xml><?xml version="1.0" encoding="utf-8"?>
<sst xmlns="http://schemas.openxmlformats.org/spreadsheetml/2006/main" count="367" uniqueCount="91">
  <si>
    <t>صندوق سرمایه‌گذاری اختصاصی بازارگردانی مفید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</si>
  <si>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</si>
  <si>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</si>
  <si>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</si>
  <si>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</si>
  <si>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</si>
  <si>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</si>
  <si>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</si>
  <si>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</si>
  <si>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</si>
  <si>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</si>
  <si>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</si>
  <si>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</si>
  <si>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</si>
  <si>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</si>
  <si>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</si>
  <si>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 شاخصی آرام مفید</t>
  </si>
  <si>
    <t>صندوق س.توسعه اندوخته آینده-س</t>
  </si>
  <si>
    <t>صندوق سکه طلای مفید</t>
  </si>
  <si>
    <t>تمام سکه طرح جدید0312 رفاه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</si>
  <si>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</si>
  <si>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</si>
  <si>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</si>
  <si>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</si>
  <si>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</si>
  <si>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</si>
  <si>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</si>
  <si>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</si>
  <si>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</si>
  <si>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</si>
  <si>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</si>
  <si>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</si>
  <si>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</si>
  <si>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</si>
  <si>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</si>
  <si>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</si>
  <si>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</si>
  <si>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</si>
  <si>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</si>
  <si>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</si>
  <si>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</si>
  <si>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</si>
  <si>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</si>
  <si>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</si>
  <si>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</si>
  <si>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</si>
  <si>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</si>
  <si>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</si>
  <si>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</si>
  <si>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</si>
  <si>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</si>
  <si>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</si>
  <si>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</si>
  <si>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</si>
  <si>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</si>
  <si>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</si>
  <si>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</si>
  <si>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</si>
  <si>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</si>
  <si>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</si>
  <si>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</si>
  <si>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</si>
  <si>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</si>
  <si>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</si>
  <si>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</si>
  <si>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</si>
  <si>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تمام سکه طرح جدید0012رفاه</t>
  </si>
  <si>
    <t>اسنادخزانه-م3بودجه99-011110</t>
  </si>
  <si>
    <t>اسنادخزانه-م18بودجه98-010614</t>
  </si>
  <si>
    <t>اسنادخزانه-م12بودجه98-001111</t>
  </si>
  <si>
    <t>اسنادخزانه-م11بودجه98-001013</t>
  </si>
  <si>
    <t>اسنادخزانه-م13بودجه98-010219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</si>
  <si>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</si>
  <si>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</si>
  <si>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</si>
  <si>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</si>
  <si>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</si>
  <si>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</si>
  <si>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</si>
  <si>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</si>
  <si>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</si>
  <si>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</si>
  <si>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</si>
  <si>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</si>
  <si>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</si>
  <si>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</si>
  <si>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1401/03/01</t>
  </si>
  <si>
    <t>-</t>
  </si>
  <si>
    <t>از ابتدای سال مالی</t>
  </si>
  <si>
    <t xml:space="preserve"> 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</si>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</sst>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2" fillId="0" borderId="0" xfId="0" applyFont="1" applyBorder="1"/>
    <xf numFmtId="3" fontId="2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219075</xdr:colOff>
          <xdr:row>33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D8DCE1C-BFB2-C140-95C1-B50F5EC4F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7E1E-C31F-4203-AF9B-59D8C0CEEAED}">
  <dimension ref="A1"/>
  <sheetViews>
    <sheetView rightToLeft="1" tabSelected="1" workbookViewId="0">
      <selection activeCell="A2" sqref="A2"/>
    </sheetView>
  </sheetViews>
  <sheetFormatPr defaultRowHeight="15"/>
  <sheetData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219075</xdr:colOff>
                <xdr:row>33</xdr:row>
                <xdr:rowOff>76200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K20" sqref="K20"/>
    </sheetView>
  </sheetViews>
  <sheetFormatPr defaultRowHeight="2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6" t="s">
        <v>48</v>
      </c>
      <c r="C6" s="17" t="s">
        <v>46</v>
      </c>
      <c r="D6" s="17" t="s">
        <v>46</v>
      </c>
      <c r="E6" s="17" t="s">
        <v>46</v>
      </c>
      <c r="F6" s="17" t="s">
        <v>46</v>
      </c>
      <c r="G6" s="17" t="s">
        <v>46</v>
      </c>
      <c r="H6" s="17" t="s">
        <v>46</v>
      </c>
      <c r="I6" s="17" t="s">
        <v>46</v>
      </c>
      <c r="K6" s="17" t="s">
        <v>47</v>
      </c>
      <c r="L6" s="17" t="s">
        <v>47</v>
      </c>
      <c r="M6" s="17" t="s">
        <v>47</v>
      </c>
      <c r="N6" s="17" t="s">
        <v>47</v>
      </c>
      <c r="O6" s="17" t="s">
        <v>47</v>
      </c>
      <c r="P6" s="17" t="s">
        <v>47</v>
      </c>
      <c r="Q6" s="17" t="s">
        <v>47</v>
      </c>
    </row>
    <row r="7" spans="1:17" ht="24.75">
      <c r="A7" s="17" t="s">
        <v>48</v>
      </c>
      <c r="C7" s="17" t="s">
        <v>77</v>
      </c>
      <c r="E7" s="17" t="s">
        <v>74</v>
      </c>
      <c r="G7" s="17" t="s">
        <v>75</v>
      </c>
      <c r="I7" s="17" t="s">
        <v>78</v>
      </c>
      <c r="K7" s="17" t="s">
        <v>77</v>
      </c>
      <c r="M7" s="17" t="s">
        <v>74</v>
      </c>
      <c r="O7" s="17" t="s">
        <v>75</v>
      </c>
      <c r="Q7" s="17" t="s">
        <v>78</v>
      </c>
    </row>
    <row r="8" spans="1:17">
      <c r="A8" s="1" t="s">
        <v>67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11113591</v>
      </c>
      <c r="P8" s="4"/>
      <c r="Q8" s="5">
        <v>11113591</v>
      </c>
    </row>
    <row r="9" spans="1:17">
      <c r="A9" s="1" t="s">
        <v>68</v>
      </c>
      <c r="C9" s="5">
        <v>0</v>
      </c>
      <c r="D9" s="4"/>
      <c r="E9" s="5">
        <v>0</v>
      </c>
      <c r="F9" s="4"/>
      <c r="G9" s="5">
        <v>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23269215</v>
      </c>
      <c r="P9" s="4"/>
      <c r="Q9" s="5">
        <v>23269215</v>
      </c>
    </row>
    <row r="10" spans="1:17">
      <c r="A10" s="1" t="s">
        <v>69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5704225</v>
      </c>
      <c r="P10" s="4"/>
      <c r="Q10" s="5">
        <v>5704225</v>
      </c>
    </row>
    <row r="11" spans="1:17">
      <c r="A11" s="1" t="s">
        <v>70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2089495056</v>
      </c>
      <c r="P11" s="4"/>
      <c r="Q11" s="5">
        <v>2089495056</v>
      </c>
    </row>
    <row r="12" spans="1:17">
      <c r="A12" s="1" t="s">
        <v>71</v>
      </c>
      <c r="C12" s="5">
        <v>0</v>
      </c>
      <c r="D12" s="4"/>
      <c r="E12" s="5">
        <v>0</v>
      </c>
      <c r="F12" s="4"/>
      <c r="G12" s="5">
        <v>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7624501</v>
      </c>
      <c r="P12" s="4"/>
      <c r="Q12" s="5">
        <v>7624501</v>
      </c>
    </row>
    <row r="13" spans="1:17">
      <c r="A13" s="1" t="s">
        <v>72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762743</v>
      </c>
      <c r="P13" s="4"/>
      <c r="Q13" s="5">
        <v>762743</v>
      </c>
    </row>
    <row r="14" spans="1:17" ht="24.75" thickBot="1">
      <c r="C14" s="10">
        <f>SUM(C8:C13)</f>
        <v>0</v>
      </c>
      <c r="D14" s="4"/>
      <c r="E14" s="10">
        <f>SUM(E8:E13)</f>
        <v>0</v>
      </c>
      <c r="F14" s="4"/>
      <c r="G14" s="10">
        <f>SUM(G8:G13)</f>
        <v>0</v>
      </c>
      <c r="H14" s="4"/>
      <c r="I14" s="10">
        <f>SUM(I8:I13)</f>
        <v>0</v>
      </c>
      <c r="J14" s="4"/>
      <c r="K14" s="10">
        <f>SUM(K8:K13)</f>
        <v>0</v>
      </c>
      <c r="L14" s="4"/>
      <c r="M14" s="10">
        <f>SUM(M8:M13)</f>
        <v>0</v>
      </c>
      <c r="N14" s="4"/>
      <c r="O14" s="10">
        <f>SUM(O8:O13)</f>
        <v>2137969331</v>
      </c>
      <c r="P14" s="4"/>
      <c r="Q14" s="10">
        <f>SUM(Q8:Q13)</f>
        <v>2137969331</v>
      </c>
    </row>
    <row r="15" spans="1:17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4"/>
      <c r="Q1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G20" sqref="G20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7" t="s">
        <v>79</v>
      </c>
      <c r="B6" s="17" t="s">
        <v>79</v>
      </c>
      <c r="C6" s="17" t="s">
        <v>79</v>
      </c>
      <c r="E6" s="17" t="s">
        <v>46</v>
      </c>
      <c r="F6" s="17" t="s">
        <v>46</v>
      </c>
      <c r="G6" s="17" t="s">
        <v>46</v>
      </c>
      <c r="I6" s="17" t="s">
        <v>47</v>
      </c>
      <c r="J6" s="17" t="s">
        <v>47</v>
      </c>
      <c r="K6" s="17" t="s">
        <v>47</v>
      </c>
    </row>
    <row r="7" spans="1:11" ht="24.75">
      <c r="A7" s="19" t="s">
        <v>80</v>
      </c>
      <c r="C7" s="19" t="s">
        <v>25</v>
      </c>
      <c r="E7" s="19" t="s">
        <v>81</v>
      </c>
      <c r="G7" s="19" t="s">
        <v>82</v>
      </c>
      <c r="I7" s="19" t="s">
        <v>81</v>
      </c>
      <c r="K7" s="19" t="s">
        <v>82</v>
      </c>
    </row>
    <row r="8" spans="1:11">
      <c r="A8" s="1" t="s">
        <v>31</v>
      </c>
      <c r="C8" s="4" t="s">
        <v>32</v>
      </c>
      <c r="E8" s="5">
        <v>66683</v>
      </c>
      <c r="F8" s="4"/>
      <c r="G8" s="8">
        <f>E8/$E$12</f>
        <v>2.4626889676977919E-3</v>
      </c>
      <c r="H8" s="4"/>
      <c r="I8" s="5">
        <v>7809520177</v>
      </c>
      <c r="J8" s="4"/>
      <c r="K8" s="8">
        <f>I8/$I$12</f>
        <v>0.99604276719289997</v>
      </c>
    </row>
    <row r="9" spans="1:11">
      <c r="A9" s="1" t="s">
        <v>35</v>
      </c>
      <c r="C9" s="4" t="s">
        <v>36</v>
      </c>
      <c r="E9" s="5">
        <v>74915</v>
      </c>
      <c r="F9" s="4"/>
      <c r="G9" s="8">
        <f t="shared" ref="G9:G11" si="0">E9/$E$12</f>
        <v>2.7667073169335525E-3</v>
      </c>
      <c r="H9" s="4"/>
      <c r="I9" s="5">
        <v>4091155</v>
      </c>
      <c r="J9" s="4"/>
      <c r="K9" s="8">
        <f t="shared" ref="K9:K11" si="1">I9/$I$12</f>
        <v>5.2179458594861484E-4</v>
      </c>
    </row>
    <row r="10" spans="1:11">
      <c r="A10" s="1" t="s">
        <v>35</v>
      </c>
      <c r="C10" s="4" t="s">
        <v>41</v>
      </c>
      <c r="E10" s="5">
        <v>26705319</v>
      </c>
      <c r="F10" s="4"/>
      <c r="G10" s="8">
        <f t="shared" si="0"/>
        <v>0.98626178306540235</v>
      </c>
      <c r="H10" s="4"/>
      <c r="I10" s="5">
        <v>26705319</v>
      </c>
      <c r="J10" s="4"/>
      <c r="K10" s="8">
        <f t="shared" si="1"/>
        <v>3.4060530266466749E-3</v>
      </c>
    </row>
    <row r="11" spans="1:11">
      <c r="A11" s="1" t="s">
        <v>35</v>
      </c>
      <c r="C11" s="4" t="s">
        <v>43</v>
      </c>
      <c r="E11" s="5">
        <v>230396</v>
      </c>
      <c r="F11" s="4"/>
      <c r="G11" s="8">
        <f t="shared" si="0"/>
        <v>8.5088206499662651E-3</v>
      </c>
      <c r="H11" s="4"/>
      <c r="I11" s="5">
        <v>230396</v>
      </c>
      <c r="J11" s="4"/>
      <c r="K11" s="8">
        <f t="shared" si="1"/>
        <v>2.9385194504783384E-5</v>
      </c>
    </row>
    <row r="12" spans="1:11" ht="24.75" thickBot="1">
      <c r="C12" s="4"/>
      <c r="E12" s="10">
        <f>SUM(E8:E11)</f>
        <v>27077313</v>
      </c>
      <c r="F12" s="4"/>
      <c r="G12" s="9">
        <f>SUM(G8:G11)</f>
        <v>1</v>
      </c>
      <c r="H12" s="4"/>
      <c r="I12" s="10">
        <f>SUM(I8:I11)</f>
        <v>7840547047</v>
      </c>
      <c r="J12" s="4"/>
      <c r="K12" s="9">
        <f>SUM(K8:K11)</f>
        <v>1</v>
      </c>
    </row>
    <row r="13" spans="1:11" ht="24.75" thickTop="1">
      <c r="E13" s="5"/>
      <c r="F13" s="4"/>
      <c r="G13" s="4"/>
      <c r="H13" s="4"/>
      <c r="I13" s="5"/>
      <c r="J13" s="4"/>
      <c r="K13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2" sqref="E12"/>
    </sheetView>
  </sheetViews>
  <sheetFormatPr defaultRowHeight="24"/>
  <cols>
    <col min="1" max="1" width="28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44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6" t="s">
        <v>46</v>
      </c>
      <c r="E5" s="2" t="s">
        <v>88</v>
      </c>
    </row>
    <row r="6" spans="1:5" ht="24.75">
      <c r="A6" s="16" t="s">
        <v>83</v>
      </c>
      <c r="C6" s="17"/>
      <c r="E6" s="14" t="s">
        <v>89</v>
      </c>
    </row>
    <row r="7" spans="1:5" ht="24.75">
      <c r="A7" s="17" t="s">
        <v>83</v>
      </c>
      <c r="C7" s="17" t="s">
        <v>28</v>
      </c>
      <c r="E7" s="17" t="s">
        <v>28</v>
      </c>
    </row>
    <row r="8" spans="1:5">
      <c r="A8" s="1" t="s">
        <v>90</v>
      </c>
      <c r="C8" s="3">
        <v>52737767119</v>
      </c>
      <c r="E8" s="3">
        <v>115560193750</v>
      </c>
    </row>
    <row r="9" spans="1:5" ht="24.75" thickBot="1">
      <c r="A9" s="1" t="s">
        <v>53</v>
      </c>
      <c r="C9" s="13">
        <f>SUM(C8)</f>
        <v>52737767119</v>
      </c>
      <c r="E9" s="13">
        <f>SUM(E8)</f>
        <v>115560193750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workbookViewId="0">
      <selection activeCell="Y18" sqref="Y18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9.42578125" style="1" customWidth="1"/>
    <col min="16" max="16" width="1.42578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6" t="s">
        <v>3</v>
      </c>
      <c r="C6" s="17" t="s">
        <v>86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6">
        <v>170413032</v>
      </c>
      <c r="D9" s="6"/>
      <c r="E9" s="6">
        <v>923106025107</v>
      </c>
      <c r="F9" s="6"/>
      <c r="G9" s="6">
        <v>1023403943755.04</v>
      </c>
      <c r="H9" s="6"/>
      <c r="I9" s="6">
        <v>3202059</v>
      </c>
      <c r="J9" s="6"/>
      <c r="K9" s="6">
        <v>18016852685</v>
      </c>
      <c r="L9" s="6"/>
      <c r="M9" s="6">
        <v>-1900326</v>
      </c>
      <c r="N9" s="6"/>
      <c r="O9" s="6">
        <v>10585822324</v>
      </c>
      <c r="P9" s="6"/>
      <c r="Q9" s="6">
        <v>171714765</v>
      </c>
      <c r="R9" s="6"/>
      <c r="S9" s="6">
        <v>5510</v>
      </c>
      <c r="T9" s="6"/>
      <c r="U9" s="6">
        <v>930822018621</v>
      </c>
      <c r="V9" s="6"/>
      <c r="W9" s="6">
        <v>945429282400.08606</v>
      </c>
      <c r="X9" s="6"/>
      <c r="Y9" s="8">
        <v>0.18946975121641926</v>
      </c>
    </row>
    <row r="10" spans="1:25">
      <c r="A10" s="1" t="s">
        <v>16</v>
      </c>
      <c r="C10" s="6">
        <v>17730143</v>
      </c>
      <c r="D10" s="6"/>
      <c r="E10" s="6">
        <v>196965549362</v>
      </c>
      <c r="F10" s="6"/>
      <c r="G10" s="6">
        <v>198353180098.70999</v>
      </c>
      <c r="H10" s="6"/>
      <c r="I10" s="6">
        <v>50218370</v>
      </c>
      <c r="J10" s="6"/>
      <c r="K10" s="6">
        <v>550253779501</v>
      </c>
      <c r="L10" s="6"/>
      <c r="M10" s="6">
        <v>-40412145</v>
      </c>
      <c r="N10" s="6"/>
      <c r="O10" s="6">
        <v>446125050767</v>
      </c>
      <c r="P10" s="6"/>
      <c r="Q10" s="6">
        <v>27536368</v>
      </c>
      <c r="R10" s="6"/>
      <c r="S10" s="6">
        <v>10870</v>
      </c>
      <c r="T10" s="6"/>
      <c r="U10" s="6">
        <v>300369321863</v>
      </c>
      <c r="V10" s="6"/>
      <c r="W10" s="6">
        <v>299249231583.96198</v>
      </c>
      <c r="X10" s="6"/>
      <c r="Y10" s="8">
        <v>5.9971357472640888E-2</v>
      </c>
    </row>
    <row r="11" spans="1:25">
      <c r="A11" s="1" t="s">
        <v>17</v>
      </c>
      <c r="C11" s="6">
        <v>11947513</v>
      </c>
      <c r="D11" s="6"/>
      <c r="E11" s="6">
        <v>2973571996147</v>
      </c>
      <c r="F11" s="6"/>
      <c r="G11" s="6">
        <v>3347686414059.3701</v>
      </c>
      <c r="H11" s="6"/>
      <c r="I11" s="6">
        <v>2495078</v>
      </c>
      <c r="J11" s="6"/>
      <c r="K11" s="6">
        <v>686299380670</v>
      </c>
      <c r="L11" s="6"/>
      <c r="M11" s="6">
        <v>-2706447</v>
      </c>
      <c r="N11" s="6"/>
      <c r="O11" s="6">
        <v>746059942893</v>
      </c>
      <c r="P11" s="6"/>
      <c r="Q11" s="6">
        <v>11736144</v>
      </c>
      <c r="R11" s="6"/>
      <c r="S11" s="6">
        <v>275396</v>
      </c>
      <c r="T11" s="6"/>
      <c r="U11" s="6">
        <v>2978286366264</v>
      </c>
      <c r="V11" s="6"/>
      <c r="W11" s="6">
        <v>3231319492334.6602</v>
      </c>
      <c r="X11" s="6"/>
      <c r="Y11" s="8">
        <v>0.64757598660280147</v>
      </c>
    </row>
    <row r="12" spans="1:25">
      <c r="A12" s="1" t="s">
        <v>18</v>
      </c>
      <c r="C12" s="6">
        <v>964562</v>
      </c>
      <c r="D12" s="6"/>
      <c r="E12" s="6">
        <v>34240137620</v>
      </c>
      <c r="F12" s="6"/>
      <c r="G12" s="6">
        <v>34757712052</v>
      </c>
      <c r="H12" s="6"/>
      <c r="I12" s="6">
        <v>63119106</v>
      </c>
      <c r="J12" s="6"/>
      <c r="K12" s="6">
        <v>2457764244659</v>
      </c>
      <c r="L12" s="6"/>
      <c r="M12" s="6">
        <v>-60328289</v>
      </c>
      <c r="N12" s="6"/>
      <c r="O12" s="6">
        <v>2354350260048</v>
      </c>
      <c r="P12" s="6"/>
      <c r="Q12" s="6">
        <v>3755379</v>
      </c>
      <c r="R12" s="6"/>
      <c r="S12" s="6">
        <v>39394</v>
      </c>
      <c r="T12" s="6"/>
      <c r="U12" s="6">
        <v>147827321467</v>
      </c>
      <c r="V12" s="6"/>
      <c r="W12" s="6">
        <v>147905374261</v>
      </c>
      <c r="X12" s="6"/>
      <c r="Y12" s="8">
        <v>2.9641132326910777E-2</v>
      </c>
    </row>
    <row r="13" spans="1:25">
      <c r="A13" s="1" t="s">
        <v>19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1000</v>
      </c>
      <c r="J13" s="6"/>
      <c r="K13" s="6">
        <v>1603001248</v>
      </c>
      <c r="L13" s="6"/>
      <c r="M13" s="6">
        <v>-1000</v>
      </c>
      <c r="N13" s="6"/>
      <c r="O13" s="6">
        <v>1595233464</v>
      </c>
      <c r="P13" s="6"/>
      <c r="Q13" s="6">
        <v>0</v>
      </c>
      <c r="R13" s="6"/>
      <c r="S13" s="6">
        <v>0</v>
      </c>
      <c r="T13" s="6"/>
      <c r="U13" s="6">
        <v>0</v>
      </c>
      <c r="V13" s="6"/>
      <c r="W13" s="6">
        <v>0</v>
      </c>
      <c r="X13" s="6"/>
      <c r="Y13" s="8">
        <v>0</v>
      </c>
    </row>
    <row r="14" spans="1:25" ht="24.75" thickBot="1">
      <c r="C14" s="6"/>
      <c r="D14" s="6"/>
      <c r="E14" s="7">
        <f>SUM(E9:E13)</f>
        <v>4127883708236</v>
      </c>
      <c r="F14" s="6"/>
      <c r="G14" s="7">
        <f>SUM(G9:G13)</f>
        <v>4604201249965.1201</v>
      </c>
      <c r="H14" s="6"/>
      <c r="I14" s="6"/>
      <c r="J14" s="6"/>
      <c r="K14" s="7">
        <f>SUM(K9:K13)</f>
        <v>3713937258763</v>
      </c>
      <c r="L14" s="6"/>
      <c r="M14" s="6"/>
      <c r="N14" s="6"/>
      <c r="O14" s="7">
        <f>SUM(O9:O13)</f>
        <v>3558716309496</v>
      </c>
      <c r="P14" s="6"/>
      <c r="Q14" s="6"/>
      <c r="R14" s="6"/>
      <c r="S14" s="6"/>
      <c r="T14" s="6"/>
      <c r="U14" s="7">
        <f>SUM(U9:U13)</f>
        <v>4357305028215</v>
      </c>
      <c r="V14" s="6"/>
      <c r="W14" s="7">
        <f>SUM(W9:W13)</f>
        <v>4623903380579.708</v>
      </c>
      <c r="X14" s="6"/>
      <c r="Y14" s="9">
        <f>SUM(Y9:Y13)</f>
        <v>0.92665822761877248</v>
      </c>
    </row>
    <row r="15" spans="1:25" ht="24.75" thickTop="1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5:25">
      <c r="Y17" s="3"/>
    </row>
    <row r="18" spans="25:25">
      <c r="Y1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workbookViewId="0">
      <selection activeCell="G20" sqref="G20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6" t="s">
        <v>23</v>
      </c>
      <c r="C6" s="17" t="s">
        <v>24</v>
      </c>
      <c r="D6" s="17" t="s">
        <v>24</v>
      </c>
      <c r="E6" s="17" t="s">
        <v>24</v>
      </c>
      <c r="F6" s="17" t="s">
        <v>24</v>
      </c>
      <c r="G6" s="17" t="s">
        <v>24</v>
      </c>
      <c r="H6" s="17" t="s">
        <v>24</v>
      </c>
      <c r="I6" s="17" t="s">
        <v>24</v>
      </c>
      <c r="K6" s="17" t="s">
        <v>86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23</v>
      </c>
      <c r="C7" s="17" t="s">
        <v>25</v>
      </c>
      <c r="E7" s="17" t="s">
        <v>26</v>
      </c>
      <c r="G7" s="17" t="s">
        <v>27</v>
      </c>
      <c r="I7" s="17" t="s">
        <v>21</v>
      </c>
      <c r="K7" s="17" t="s">
        <v>28</v>
      </c>
      <c r="M7" s="17" t="s">
        <v>29</v>
      </c>
      <c r="O7" s="17" t="s">
        <v>30</v>
      </c>
      <c r="Q7" s="17" t="s">
        <v>28</v>
      </c>
      <c r="S7" s="17" t="s">
        <v>22</v>
      </c>
    </row>
    <row r="8" spans="1:19">
      <c r="A8" s="1" t="s">
        <v>31</v>
      </c>
      <c r="C8" s="4" t="s">
        <v>32</v>
      </c>
      <c r="D8" s="4"/>
      <c r="E8" s="4" t="s">
        <v>33</v>
      </c>
      <c r="F8" s="4"/>
      <c r="G8" s="4" t="s">
        <v>34</v>
      </c>
      <c r="H8" s="4"/>
      <c r="I8" s="5">
        <v>8</v>
      </c>
      <c r="J8" s="4"/>
      <c r="K8" s="5">
        <v>9880464</v>
      </c>
      <c r="L8" s="4"/>
      <c r="M8" s="5">
        <v>66683</v>
      </c>
      <c r="N8" s="4"/>
      <c r="O8" s="5">
        <v>0</v>
      </c>
      <c r="P8" s="4"/>
      <c r="Q8" s="5">
        <v>9947147</v>
      </c>
      <c r="R8" s="4"/>
      <c r="S8" s="8">
        <v>1.9934684724579882E-6</v>
      </c>
    </row>
    <row r="9" spans="1:19">
      <c r="A9" s="1" t="s">
        <v>35</v>
      </c>
      <c r="C9" s="4" t="s">
        <v>36</v>
      </c>
      <c r="D9" s="4"/>
      <c r="E9" s="4" t="s">
        <v>33</v>
      </c>
      <c r="F9" s="4"/>
      <c r="G9" s="4" t="s">
        <v>37</v>
      </c>
      <c r="H9" s="4"/>
      <c r="I9" s="5">
        <v>8</v>
      </c>
      <c r="J9" s="4"/>
      <c r="K9" s="5">
        <v>41780635928</v>
      </c>
      <c r="L9" s="4"/>
      <c r="M9" s="5">
        <v>195000074915</v>
      </c>
      <c r="N9" s="4"/>
      <c r="O9" s="5">
        <v>123464800000</v>
      </c>
      <c r="P9" s="4"/>
      <c r="Q9" s="5">
        <v>113315910843</v>
      </c>
      <c r="R9" s="4"/>
      <c r="S9" s="8">
        <v>2.2709194474896246E-2</v>
      </c>
    </row>
    <row r="10" spans="1:19">
      <c r="A10" s="1" t="s">
        <v>38</v>
      </c>
      <c r="C10" s="4" t="s">
        <v>39</v>
      </c>
      <c r="D10" s="4"/>
      <c r="E10" s="4" t="s">
        <v>33</v>
      </c>
      <c r="F10" s="4"/>
      <c r="G10" s="4" t="s">
        <v>40</v>
      </c>
      <c r="H10" s="4"/>
      <c r="I10" s="5">
        <v>8</v>
      </c>
      <c r="J10" s="4"/>
      <c r="K10" s="5">
        <v>141745086042</v>
      </c>
      <c r="L10" s="4"/>
      <c r="M10" s="5">
        <v>0</v>
      </c>
      <c r="N10" s="4"/>
      <c r="O10" s="5">
        <v>0</v>
      </c>
      <c r="P10" s="4"/>
      <c r="Q10" s="5">
        <v>141745086042</v>
      </c>
      <c r="R10" s="4"/>
      <c r="S10" s="8">
        <v>2.8406573276797038E-2</v>
      </c>
    </row>
    <row r="11" spans="1:19">
      <c r="A11" s="1" t="s">
        <v>35</v>
      </c>
      <c r="C11" s="4" t="s">
        <v>41</v>
      </c>
      <c r="D11" s="4"/>
      <c r="E11" s="4" t="s">
        <v>33</v>
      </c>
      <c r="F11" s="4"/>
      <c r="G11" s="4" t="s">
        <v>42</v>
      </c>
      <c r="H11" s="4"/>
      <c r="I11" s="5">
        <v>8</v>
      </c>
      <c r="J11" s="4"/>
      <c r="K11" s="5">
        <v>110700739986</v>
      </c>
      <c r="L11" s="4"/>
      <c r="M11" s="5">
        <v>650038032438</v>
      </c>
      <c r="N11" s="4"/>
      <c r="O11" s="5">
        <v>650959480000</v>
      </c>
      <c r="P11" s="4"/>
      <c r="Q11" s="5">
        <v>109779292424</v>
      </c>
      <c r="R11" s="4"/>
      <c r="S11" s="8">
        <v>2.2000434735305517E-2</v>
      </c>
    </row>
    <row r="12" spans="1:19">
      <c r="A12" s="1" t="s">
        <v>35</v>
      </c>
      <c r="C12" s="4" t="s">
        <v>43</v>
      </c>
      <c r="D12" s="4"/>
      <c r="E12" s="4" t="s">
        <v>33</v>
      </c>
      <c r="F12" s="4"/>
      <c r="G12" s="4" t="s">
        <v>42</v>
      </c>
      <c r="H12" s="4"/>
      <c r="I12" s="5">
        <v>8</v>
      </c>
      <c r="J12" s="4"/>
      <c r="K12" s="5">
        <v>49838059103</v>
      </c>
      <c r="L12" s="4"/>
      <c r="M12" s="5">
        <v>1595356490396</v>
      </c>
      <c r="N12" s="4"/>
      <c r="O12" s="5">
        <v>1644614690000</v>
      </c>
      <c r="P12" s="4"/>
      <c r="Q12" s="5">
        <v>579859499</v>
      </c>
      <c r="R12" s="4"/>
      <c r="S12" s="8">
        <v>1.1620735369767676E-4</v>
      </c>
    </row>
    <row r="13" spans="1:19" ht="24.75" thickBot="1">
      <c r="C13" s="4"/>
      <c r="D13" s="4"/>
      <c r="E13" s="4"/>
      <c r="F13" s="4"/>
      <c r="G13" s="4"/>
      <c r="H13" s="4"/>
      <c r="I13" s="4"/>
      <c r="J13" s="4"/>
      <c r="K13" s="10">
        <f>SUM(K8:K12)</f>
        <v>344074401523</v>
      </c>
      <c r="L13" s="4"/>
      <c r="M13" s="10">
        <f>SUM(M8:M12)</f>
        <v>2440394664432</v>
      </c>
      <c r="N13" s="4"/>
      <c r="O13" s="10">
        <f>SUM(O8:O12)</f>
        <v>2419038970000</v>
      </c>
      <c r="P13" s="4"/>
      <c r="Q13" s="10">
        <f>SUM(Q8:Q12)</f>
        <v>365430095955</v>
      </c>
      <c r="R13" s="4"/>
      <c r="S13" s="9">
        <f>SUM(S8:S12)</f>
        <v>7.323440330916893E-2</v>
      </c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C10" sqref="C10"/>
    </sheetView>
  </sheetViews>
  <sheetFormatPr defaultRowHeight="24"/>
  <cols>
    <col min="1" max="1" width="19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7109375" style="1" bestFit="1" customWidth="1"/>
    <col min="11" max="11" width="12.42578125" style="1" bestFit="1" customWidth="1"/>
    <col min="12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</row>
    <row r="3" spans="1:11" ht="24.75">
      <c r="A3" s="18" t="s">
        <v>44</v>
      </c>
      <c r="B3" s="18"/>
      <c r="C3" s="18"/>
      <c r="D3" s="18"/>
      <c r="E3" s="18"/>
      <c r="F3" s="18"/>
      <c r="G3" s="18"/>
    </row>
    <row r="4" spans="1:11" ht="24.75">
      <c r="A4" s="18" t="s">
        <v>2</v>
      </c>
      <c r="B4" s="18"/>
      <c r="C4" s="18"/>
      <c r="D4" s="18"/>
      <c r="E4" s="18"/>
      <c r="F4" s="18"/>
      <c r="G4" s="18"/>
    </row>
    <row r="6" spans="1:11" ht="24.75">
      <c r="A6" s="17" t="s">
        <v>48</v>
      </c>
      <c r="C6" s="17" t="s">
        <v>28</v>
      </c>
      <c r="E6" s="17" t="s">
        <v>76</v>
      </c>
      <c r="G6" s="17" t="s">
        <v>13</v>
      </c>
    </row>
    <row r="7" spans="1:11">
      <c r="A7" s="1" t="s">
        <v>84</v>
      </c>
      <c r="C7" s="6">
        <f>'سرمایه‌گذاری در سهام'!I15</f>
        <v>-135518818649</v>
      </c>
      <c r="E7" s="8">
        <f>C7/$C$10</f>
        <v>1.6376110021452071</v>
      </c>
      <c r="G7" s="8">
        <v>-2.7158791601404216E-2</v>
      </c>
      <c r="J7" s="3"/>
    </row>
    <row r="8" spans="1:11">
      <c r="A8" s="1" t="s">
        <v>85</v>
      </c>
      <c r="C8" s="6">
        <f>'درآمد سپرده بانکی'!E12</f>
        <v>27077313</v>
      </c>
      <c r="E8" s="8">
        <f t="shared" ref="E8:E9" si="0">C8/$C$10</f>
        <v>-3.2720256949831853E-4</v>
      </c>
      <c r="G8" s="8">
        <v>5.4264574339131436E-6</v>
      </c>
      <c r="J8" s="3"/>
      <c r="K8" s="3"/>
    </row>
    <row r="9" spans="1:11">
      <c r="A9" s="1" t="s">
        <v>83</v>
      </c>
      <c r="C9" s="6">
        <f>'سایر درآمدها'!C9</f>
        <v>52737767119</v>
      </c>
      <c r="E9" s="8">
        <f t="shared" si="0"/>
        <v>-0.6372837995757088</v>
      </c>
      <c r="G9" s="8">
        <v>1.0568967771317548E-2</v>
      </c>
      <c r="J9" s="3"/>
    </row>
    <row r="10" spans="1:11" ht="24.75" thickBot="1">
      <c r="C10" s="7">
        <f>SUM(C7:C9)</f>
        <v>-82753974217</v>
      </c>
      <c r="E10" s="15">
        <f>SUM(E7:E9)</f>
        <v>1</v>
      </c>
      <c r="G10" s="15">
        <f>SUM(G7:G9)</f>
        <v>-1.6584397372652757E-2</v>
      </c>
    </row>
    <row r="11" spans="1:11" ht="24.75" thickTop="1">
      <c r="E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O18" sqref="O18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7" t="s">
        <v>45</v>
      </c>
      <c r="B6" s="17" t="s">
        <v>45</v>
      </c>
      <c r="C6" s="17" t="s">
        <v>45</v>
      </c>
      <c r="D6" s="17" t="s">
        <v>45</v>
      </c>
      <c r="E6" s="17" t="s">
        <v>45</v>
      </c>
      <c r="F6" s="17" t="s">
        <v>45</v>
      </c>
      <c r="G6" s="17" t="s">
        <v>45</v>
      </c>
      <c r="I6" s="17" t="s">
        <v>46</v>
      </c>
      <c r="J6" s="17" t="s">
        <v>46</v>
      </c>
      <c r="K6" s="17" t="s">
        <v>46</v>
      </c>
      <c r="L6" s="17" t="s">
        <v>46</v>
      </c>
      <c r="M6" s="17" t="s">
        <v>46</v>
      </c>
      <c r="O6" s="17" t="s">
        <v>47</v>
      </c>
      <c r="P6" s="17" t="s">
        <v>47</v>
      </c>
      <c r="Q6" s="17" t="s">
        <v>47</v>
      </c>
      <c r="R6" s="17" t="s">
        <v>47</v>
      </c>
      <c r="S6" s="17" t="s">
        <v>47</v>
      </c>
    </row>
    <row r="7" spans="1:19" ht="24.75">
      <c r="A7" s="17" t="s">
        <v>48</v>
      </c>
      <c r="C7" s="17" t="s">
        <v>49</v>
      </c>
      <c r="E7" s="17" t="s">
        <v>20</v>
      </c>
      <c r="G7" s="17" t="s">
        <v>21</v>
      </c>
      <c r="I7" s="17" t="s">
        <v>50</v>
      </c>
      <c r="K7" s="17" t="s">
        <v>51</v>
      </c>
      <c r="M7" s="17" t="s">
        <v>52</v>
      </c>
      <c r="O7" s="17" t="s">
        <v>50</v>
      </c>
      <c r="Q7" s="17" t="s">
        <v>51</v>
      </c>
      <c r="S7" s="17" t="s">
        <v>52</v>
      </c>
    </row>
    <row r="8" spans="1:19">
      <c r="A8" s="1" t="s">
        <v>31</v>
      </c>
      <c r="C8" s="5">
        <v>30</v>
      </c>
      <c r="D8" s="4"/>
      <c r="E8" s="4" t="s">
        <v>87</v>
      </c>
      <c r="F8" s="4"/>
      <c r="G8" s="5">
        <v>8</v>
      </c>
      <c r="H8" s="4"/>
      <c r="I8" s="5">
        <v>66683</v>
      </c>
      <c r="J8" s="4"/>
      <c r="K8" s="5">
        <v>0</v>
      </c>
      <c r="L8" s="4"/>
      <c r="M8" s="5">
        <v>66683</v>
      </c>
      <c r="N8" s="4"/>
      <c r="O8" s="5">
        <v>7809520177</v>
      </c>
      <c r="P8" s="4"/>
      <c r="Q8" s="5">
        <v>0</v>
      </c>
      <c r="R8" s="4"/>
      <c r="S8" s="5">
        <v>7809520177</v>
      </c>
    </row>
    <row r="9" spans="1:19">
      <c r="A9" s="1" t="s">
        <v>35</v>
      </c>
      <c r="C9" s="5">
        <v>17</v>
      </c>
      <c r="D9" s="4"/>
      <c r="E9" s="4" t="s">
        <v>87</v>
      </c>
      <c r="F9" s="4"/>
      <c r="G9" s="5">
        <v>8</v>
      </c>
      <c r="H9" s="4"/>
      <c r="I9" s="5">
        <v>74915</v>
      </c>
      <c r="J9" s="4"/>
      <c r="K9" s="5">
        <v>0</v>
      </c>
      <c r="L9" s="4"/>
      <c r="M9" s="5">
        <v>74915</v>
      </c>
      <c r="N9" s="4"/>
      <c r="O9" s="5">
        <v>4091155</v>
      </c>
      <c r="P9" s="4"/>
      <c r="Q9" s="5">
        <v>0</v>
      </c>
      <c r="R9" s="4"/>
      <c r="S9" s="5">
        <v>4091155</v>
      </c>
    </row>
    <row r="10" spans="1:19">
      <c r="A10" s="1" t="s">
        <v>35</v>
      </c>
      <c r="C10" s="5">
        <v>20</v>
      </c>
      <c r="D10" s="4"/>
      <c r="E10" s="4" t="s">
        <v>87</v>
      </c>
      <c r="F10" s="4"/>
      <c r="G10" s="5">
        <v>8</v>
      </c>
      <c r="H10" s="4"/>
      <c r="I10" s="5">
        <v>26705319</v>
      </c>
      <c r="J10" s="4"/>
      <c r="K10" s="5">
        <v>0</v>
      </c>
      <c r="L10" s="4"/>
      <c r="M10" s="5">
        <v>26705319</v>
      </c>
      <c r="N10" s="4"/>
      <c r="O10" s="5">
        <v>26705319</v>
      </c>
      <c r="P10" s="4"/>
      <c r="Q10" s="5">
        <v>0</v>
      </c>
      <c r="R10" s="4"/>
      <c r="S10" s="5">
        <v>26705319</v>
      </c>
    </row>
    <row r="11" spans="1:19">
      <c r="A11" s="1" t="s">
        <v>35</v>
      </c>
      <c r="C11" s="5">
        <v>20</v>
      </c>
      <c r="D11" s="4"/>
      <c r="E11" s="4" t="s">
        <v>87</v>
      </c>
      <c r="F11" s="4"/>
      <c r="G11" s="5">
        <v>8</v>
      </c>
      <c r="H11" s="4"/>
      <c r="I11" s="5">
        <v>230396</v>
      </c>
      <c r="J11" s="4"/>
      <c r="K11" s="5">
        <v>0</v>
      </c>
      <c r="L11" s="4"/>
      <c r="M11" s="5">
        <v>230396</v>
      </c>
      <c r="N11" s="4"/>
      <c r="O11" s="5">
        <v>230396</v>
      </c>
      <c r="P11" s="4"/>
      <c r="Q11" s="5">
        <v>0</v>
      </c>
      <c r="R11" s="4"/>
      <c r="S11" s="5">
        <v>230396</v>
      </c>
    </row>
    <row r="12" spans="1:19" ht="24.75" thickBot="1">
      <c r="C12" s="4"/>
      <c r="D12" s="4"/>
      <c r="E12" s="4"/>
      <c r="F12" s="4"/>
      <c r="G12" s="4"/>
      <c r="H12" s="4"/>
      <c r="I12" s="10">
        <f>SUM(I8:I11)</f>
        <v>27077313</v>
      </c>
      <c r="J12" s="4"/>
      <c r="K12" s="10">
        <f>SUM(K8:K11)</f>
        <v>0</v>
      </c>
      <c r="L12" s="4"/>
      <c r="M12" s="10">
        <f>SUM(M8:M11)</f>
        <v>27077313</v>
      </c>
      <c r="N12" s="4"/>
      <c r="O12" s="10">
        <f>SUM(O8:O11)</f>
        <v>7840547047</v>
      </c>
      <c r="P12" s="4"/>
      <c r="Q12" s="10">
        <f>SUM(Q8:Q11)</f>
        <v>0</v>
      </c>
      <c r="R12" s="4"/>
      <c r="S12" s="10">
        <f>SUM(S8:S11)</f>
        <v>7840547047</v>
      </c>
    </row>
    <row r="13" spans="1:19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0"/>
  <sheetViews>
    <sheetView rightToLeft="1" workbookViewId="0">
      <selection activeCell="E19" sqref="E19"/>
    </sheetView>
  </sheetViews>
  <sheetFormatPr defaultRowHeight="2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1" ht="24.75">
      <c r="A6" s="16" t="s">
        <v>3</v>
      </c>
      <c r="C6" s="17" t="s">
        <v>54</v>
      </c>
      <c r="D6" s="17" t="s">
        <v>54</v>
      </c>
      <c r="E6" s="17" t="s">
        <v>54</v>
      </c>
      <c r="F6" s="17" t="s">
        <v>54</v>
      </c>
      <c r="G6" s="17" t="s">
        <v>54</v>
      </c>
      <c r="I6" s="17" t="s">
        <v>46</v>
      </c>
      <c r="J6" s="17" t="s">
        <v>46</v>
      </c>
      <c r="K6" s="17" t="s">
        <v>46</v>
      </c>
      <c r="L6" s="17" t="s">
        <v>46</v>
      </c>
      <c r="M6" s="17" t="s">
        <v>46</v>
      </c>
      <c r="O6" s="17" t="s">
        <v>47</v>
      </c>
      <c r="P6" s="17" t="s">
        <v>47</v>
      </c>
      <c r="Q6" s="17" t="s">
        <v>47</v>
      </c>
      <c r="R6" s="17" t="s">
        <v>47</v>
      </c>
      <c r="S6" s="17" t="s">
        <v>47</v>
      </c>
    </row>
    <row r="7" spans="1:21" ht="24.75">
      <c r="A7" s="17" t="s">
        <v>3</v>
      </c>
      <c r="C7" s="17" t="s">
        <v>55</v>
      </c>
      <c r="E7" s="17" t="s">
        <v>56</v>
      </c>
      <c r="G7" s="17" t="s">
        <v>57</v>
      </c>
      <c r="I7" s="17" t="s">
        <v>58</v>
      </c>
      <c r="K7" s="17" t="s">
        <v>51</v>
      </c>
      <c r="M7" s="17" t="s">
        <v>59</v>
      </c>
      <c r="O7" s="17" t="s">
        <v>58</v>
      </c>
      <c r="Q7" s="17" t="s">
        <v>51</v>
      </c>
      <c r="S7" s="17" t="s">
        <v>59</v>
      </c>
    </row>
    <row r="8" spans="1:21">
      <c r="A8" s="1" t="s">
        <v>15</v>
      </c>
      <c r="C8" s="4" t="s">
        <v>60</v>
      </c>
      <c r="D8" s="4"/>
      <c r="E8" s="5">
        <v>101771364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20354272800</v>
      </c>
      <c r="P8" s="4"/>
      <c r="Q8" s="5">
        <v>0</v>
      </c>
      <c r="R8" s="4"/>
      <c r="S8" s="5">
        <v>20354272800</v>
      </c>
      <c r="T8" s="4"/>
      <c r="U8" s="4"/>
    </row>
    <row r="9" spans="1:21" ht="24.75" thickBot="1">
      <c r="C9" s="4"/>
      <c r="D9" s="4"/>
      <c r="E9" s="4"/>
      <c r="F9" s="4"/>
      <c r="G9" s="4"/>
      <c r="H9" s="4"/>
      <c r="I9" s="10">
        <f>SUM(I8)</f>
        <v>0</v>
      </c>
      <c r="J9" s="4"/>
      <c r="K9" s="10">
        <f>SUM(K8)</f>
        <v>0</v>
      </c>
      <c r="L9" s="4"/>
      <c r="M9" s="10">
        <f>SUM(M8)</f>
        <v>0</v>
      </c>
      <c r="N9" s="4"/>
      <c r="O9" s="10">
        <f>SUM(O8)</f>
        <v>20354272800</v>
      </c>
      <c r="P9" s="4"/>
      <c r="Q9" s="10">
        <f>SUM(Q8)</f>
        <v>0</v>
      </c>
      <c r="R9" s="4"/>
      <c r="S9" s="10">
        <f>SUM(S8)</f>
        <v>20354272800</v>
      </c>
      <c r="T9" s="4"/>
      <c r="U9" s="4"/>
    </row>
    <row r="10" spans="1:21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"/>
  <sheetViews>
    <sheetView rightToLeft="1" workbookViewId="0">
      <selection activeCell="G13" sqref="G1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6" t="s">
        <v>3</v>
      </c>
      <c r="C6" s="17" t="s">
        <v>46</v>
      </c>
      <c r="D6" s="17" t="s">
        <v>46</v>
      </c>
      <c r="E6" s="17" t="s">
        <v>46</v>
      </c>
      <c r="F6" s="17" t="s">
        <v>46</v>
      </c>
      <c r="G6" s="17" t="s">
        <v>46</v>
      </c>
      <c r="H6" s="17" t="s">
        <v>46</v>
      </c>
      <c r="I6" s="17" t="s">
        <v>46</v>
      </c>
      <c r="K6" s="17" t="s">
        <v>47</v>
      </c>
      <c r="L6" s="17" t="s">
        <v>47</v>
      </c>
      <c r="M6" s="17" t="s">
        <v>47</v>
      </c>
      <c r="N6" s="17" t="s">
        <v>47</v>
      </c>
      <c r="O6" s="17" t="s">
        <v>47</v>
      </c>
      <c r="P6" s="17" t="s">
        <v>47</v>
      </c>
      <c r="Q6" s="17" t="s">
        <v>47</v>
      </c>
    </row>
    <row r="7" spans="1:17" ht="24.75">
      <c r="A7" s="17" t="s">
        <v>3</v>
      </c>
      <c r="C7" s="17" t="s">
        <v>7</v>
      </c>
      <c r="E7" s="17" t="s">
        <v>61</v>
      </c>
      <c r="G7" s="17" t="s">
        <v>62</v>
      </c>
      <c r="I7" s="17" t="s">
        <v>63</v>
      </c>
      <c r="K7" s="17" t="s">
        <v>7</v>
      </c>
      <c r="M7" s="17" t="s">
        <v>61</v>
      </c>
      <c r="O7" s="17" t="s">
        <v>62</v>
      </c>
      <c r="Q7" s="17" t="s">
        <v>63</v>
      </c>
    </row>
    <row r="8" spans="1:17">
      <c r="A8" s="1" t="s">
        <v>18</v>
      </c>
      <c r="C8" s="11">
        <v>3755379</v>
      </c>
      <c r="D8" s="11"/>
      <c r="E8" s="6">
        <v>147905374263</v>
      </c>
      <c r="F8" s="6"/>
      <c r="G8" s="6">
        <v>148344895866</v>
      </c>
      <c r="H8" s="6"/>
      <c r="I8" s="6">
        <f>E8-G8</f>
        <v>-439521603</v>
      </c>
      <c r="J8" s="6"/>
      <c r="K8" s="6">
        <v>3755379</v>
      </c>
      <c r="L8" s="6"/>
      <c r="M8" s="6">
        <v>147905374263</v>
      </c>
      <c r="N8" s="6"/>
      <c r="O8" s="6">
        <v>147827321467</v>
      </c>
      <c r="P8" s="6"/>
      <c r="Q8" s="6">
        <f>M8-O8</f>
        <v>78052796</v>
      </c>
    </row>
    <row r="9" spans="1:17">
      <c r="A9" s="1" t="s">
        <v>16</v>
      </c>
      <c r="C9" s="11">
        <v>27536368</v>
      </c>
      <c r="D9" s="11"/>
      <c r="E9" s="6">
        <v>299249231583</v>
      </c>
      <c r="F9" s="6"/>
      <c r="G9" s="6">
        <v>301756952599</v>
      </c>
      <c r="H9" s="6"/>
      <c r="I9" s="6">
        <f t="shared" ref="I9:I11" si="0">E9-G9</f>
        <v>-2507721016</v>
      </c>
      <c r="J9" s="6"/>
      <c r="K9" s="6">
        <v>27536368</v>
      </c>
      <c r="L9" s="6"/>
      <c r="M9" s="6">
        <v>299249231583</v>
      </c>
      <c r="N9" s="6"/>
      <c r="O9" s="6">
        <v>300369321863</v>
      </c>
      <c r="P9" s="6"/>
      <c r="Q9" s="6">
        <f t="shared" ref="Q9:Q10" si="1">M9-O9</f>
        <v>-1120090280</v>
      </c>
    </row>
    <row r="10" spans="1:17">
      <c r="A10" s="1" t="s">
        <v>17</v>
      </c>
      <c r="C10" s="11">
        <v>11736144</v>
      </c>
      <c r="D10" s="11"/>
      <c r="E10" s="6">
        <v>3231319492334</v>
      </c>
      <c r="F10" s="6"/>
      <c r="G10" s="6">
        <v>3352136306325</v>
      </c>
      <c r="H10" s="6"/>
      <c r="I10" s="6">
        <f t="shared" si="0"/>
        <v>-120816813991</v>
      </c>
      <c r="J10" s="6"/>
      <c r="K10" s="6">
        <v>11736144</v>
      </c>
      <c r="L10" s="6"/>
      <c r="M10" s="6">
        <v>3231319492334</v>
      </c>
      <c r="N10" s="6"/>
      <c r="O10" s="6">
        <v>2979337069975</v>
      </c>
      <c r="P10" s="6"/>
      <c r="Q10" s="6">
        <f t="shared" si="1"/>
        <v>251982422359</v>
      </c>
    </row>
    <row r="11" spans="1:17">
      <c r="A11" s="1" t="s">
        <v>15</v>
      </c>
      <c r="C11" s="11">
        <v>171714765</v>
      </c>
      <c r="D11" s="11"/>
      <c r="E11" s="6">
        <v>945429282403</v>
      </c>
      <c r="F11" s="6"/>
      <c r="G11" s="6">
        <v>1031740782264</v>
      </c>
      <c r="H11" s="6"/>
      <c r="I11" s="6">
        <f t="shared" si="0"/>
        <v>-86311499861</v>
      </c>
      <c r="J11" s="6"/>
      <c r="K11" s="6">
        <v>171714765</v>
      </c>
      <c r="L11" s="6"/>
      <c r="M11" s="6">
        <v>945429282403</v>
      </c>
      <c r="N11" s="6"/>
      <c r="O11" s="6">
        <v>875023715499</v>
      </c>
      <c r="P11" s="6"/>
      <c r="Q11" s="6">
        <f>M11-O11</f>
        <v>70405566904</v>
      </c>
    </row>
    <row r="12" spans="1:17" ht="24.75" thickBot="1">
      <c r="C12" s="11"/>
      <c r="D12" s="11"/>
      <c r="E12" s="7">
        <f>SUM(E8:E11)</f>
        <v>4623903380583</v>
      </c>
      <c r="F12" s="6"/>
      <c r="G12" s="7">
        <f>SUM(G8:G11)</f>
        <v>4833978937054</v>
      </c>
      <c r="H12" s="6"/>
      <c r="I12" s="7">
        <f>SUM(I8:I11)</f>
        <v>-210075556471</v>
      </c>
      <c r="J12" s="6"/>
      <c r="K12" s="6"/>
      <c r="L12" s="6"/>
      <c r="M12" s="7">
        <f>SUM(M8:M11)</f>
        <v>4623903380583</v>
      </c>
      <c r="N12" s="6"/>
      <c r="O12" s="7">
        <f>SUM(O8:O11)</f>
        <v>4302557428804</v>
      </c>
      <c r="P12" s="6"/>
      <c r="Q12" s="7">
        <f>SUM(Q8:Q11)</f>
        <v>321345951779</v>
      </c>
    </row>
    <row r="13" spans="1:17" ht="24.75" thickTop="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workbookViewId="0">
      <selection activeCell="M26" sqref="M26"/>
    </sheetView>
  </sheetViews>
  <sheetFormatPr defaultRowHeight="24"/>
  <cols>
    <col min="1" max="1" width="32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6" t="s">
        <v>3</v>
      </c>
      <c r="C6" s="17" t="s">
        <v>46</v>
      </c>
      <c r="D6" s="17" t="s">
        <v>46</v>
      </c>
      <c r="E6" s="17" t="s">
        <v>46</v>
      </c>
      <c r="F6" s="17" t="s">
        <v>46</v>
      </c>
      <c r="G6" s="17" t="s">
        <v>46</v>
      </c>
      <c r="H6" s="17" t="s">
        <v>46</v>
      </c>
      <c r="I6" s="17" t="s">
        <v>46</v>
      </c>
      <c r="K6" s="17" t="s">
        <v>47</v>
      </c>
      <c r="L6" s="17" t="s">
        <v>47</v>
      </c>
      <c r="M6" s="17" t="s">
        <v>47</v>
      </c>
      <c r="N6" s="17" t="s">
        <v>47</v>
      </c>
      <c r="O6" s="17" t="s">
        <v>47</v>
      </c>
      <c r="P6" s="17" t="s">
        <v>47</v>
      </c>
      <c r="Q6" s="17" t="s">
        <v>47</v>
      </c>
    </row>
    <row r="7" spans="1:17" ht="24.75">
      <c r="A7" s="17" t="s">
        <v>3</v>
      </c>
      <c r="C7" s="17" t="s">
        <v>7</v>
      </c>
      <c r="E7" s="17" t="s">
        <v>61</v>
      </c>
      <c r="G7" s="17" t="s">
        <v>62</v>
      </c>
      <c r="I7" s="17" t="s">
        <v>64</v>
      </c>
      <c r="K7" s="19" t="s">
        <v>7</v>
      </c>
      <c r="M7" s="17" t="s">
        <v>61</v>
      </c>
      <c r="O7" s="17" t="s">
        <v>62</v>
      </c>
      <c r="Q7" s="17" t="s">
        <v>64</v>
      </c>
    </row>
    <row r="8" spans="1:17">
      <c r="A8" s="1" t="s">
        <v>19</v>
      </c>
      <c r="C8" s="6">
        <v>1000</v>
      </c>
      <c r="D8" s="6"/>
      <c r="E8" s="6">
        <v>1595233464</v>
      </c>
      <c r="F8" s="6"/>
      <c r="G8" s="6">
        <v>1603001248</v>
      </c>
      <c r="H8" s="6"/>
      <c r="I8" s="6">
        <f>E8-G8</f>
        <v>-7767784</v>
      </c>
      <c r="J8" s="6"/>
      <c r="K8" s="6">
        <v>1000</v>
      </c>
      <c r="L8" s="6"/>
      <c r="M8" s="6">
        <v>1595233464</v>
      </c>
      <c r="N8" s="6"/>
      <c r="O8" s="6">
        <v>1603001248</v>
      </c>
      <c r="P8" s="6"/>
      <c r="Q8" s="6">
        <f>M8-O8</f>
        <v>-7767784</v>
      </c>
    </row>
    <row r="9" spans="1:17">
      <c r="A9" s="1" t="s">
        <v>16</v>
      </c>
      <c r="C9" s="6">
        <v>40412145</v>
      </c>
      <c r="D9" s="6"/>
      <c r="E9" s="6">
        <v>446125050767</v>
      </c>
      <c r="F9" s="6"/>
      <c r="G9" s="6">
        <v>446850007000</v>
      </c>
      <c r="H9" s="6"/>
      <c r="I9" s="6">
        <f t="shared" ref="I9:I20" si="0">E9-G9</f>
        <v>-724956233</v>
      </c>
      <c r="J9" s="6"/>
      <c r="K9" s="6">
        <v>206583296</v>
      </c>
      <c r="L9" s="6"/>
      <c r="M9" s="6">
        <v>2219520620395</v>
      </c>
      <c r="N9" s="6"/>
      <c r="O9" s="6">
        <v>2204844251121</v>
      </c>
      <c r="P9" s="6"/>
      <c r="Q9" s="6">
        <f t="shared" ref="Q9:Q20" si="1">M9-O9</f>
        <v>14676369274</v>
      </c>
    </row>
    <row r="10" spans="1:17">
      <c r="A10" s="1" t="s">
        <v>18</v>
      </c>
      <c r="C10" s="6">
        <v>60328289</v>
      </c>
      <c r="D10" s="6"/>
      <c r="E10" s="6">
        <v>2354350260048</v>
      </c>
      <c r="F10" s="6"/>
      <c r="G10" s="6">
        <v>2344177060846</v>
      </c>
      <c r="H10" s="6"/>
      <c r="I10" s="6">
        <f t="shared" si="0"/>
        <v>10173199202</v>
      </c>
      <c r="J10" s="6"/>
      <c r="K10" s="6">
        <v>170347104</v>
      </c>
      <c r="L10" s="6"/>
      <c r="M10" s="6">
        <v>5872962554871</v>
      </c>
      <c r="N10" s="6"/>
      <c r="O10" s="6">
        <v>5850828806762</v>
      </c>
      <c r="P10" s="6"/>
      <c r="Q10" s="6">
        <f t="shared" si="1"/>
        <v>22133748109</v>
      </c>
    </row>
    <row r="11" spans="1:17">
      <c r="A11" s="1" t="s">
        <v>17</v>
      </c>
      <c r="C11" s="6">
        <v>2706447</v>
      </c>
      <c r="D11" s="6"/>
      <c r="E11" s="6">
        <v>746059942893</v>
      </c>
      <c r="F11" s="6"/>
      <c r="G11" s="6">
        <v>681849488404</v>
      </c>
      <c r="H11" s="6"/>
      <c r="I11" s="6">
        <f t="shared" si="0"/>
        <v>64210454489</v>
      </c>
      <c r="J11" s="6"/>
      <c r="K11" s="6">
        <v>35971186</v>
      </c>
      <c r="L11" s="6"/>
      <c r="M11" s="6">
        <v>9128237087334</v>
      </c>
      <c r="N11" s="6"/>
      <c r="O11" s="6">
        <v>8486200396942</v>
      </c>
      <c r="P11" s="6"/>
      <c r="Q11" s="6">
        <f t="shared" si="1"/>
        <v>642036690392</v>
      </c>
    </row>
    <row r="12" spans="1:17">
      <c r="A12" s="1" t="s">
        <v>15</v>
      </c>
      <c r="C12" s="6">
        <v>1900326</v>
      </c>
      <c r="D12" s="6"/>
      <c r="E12" s="6">
        <v>10585822324</v>
      </c>
      <c r="F12" s="6"/>
      <c r="G12" s="6">
        <v>9680014176</v>
      </c>
      <c r="H12" s="6"/>
      <c r="I12" s="6">
        <f t="shared" si="0"/>
        <v>905808148</v>
      </c>
      <c r="J12" s="6"/>
      <c r="K12" s="6">
        <v>36812156</v>
      </c>
      <c r="L12" s="6"/>
      <c r="M12" s="6">
        <v>221196803951</v>
      </c>
      <c r="N12" s="6"/>
      <c r="O12" s="6">
        <v>196312487226</v>
      </c>
      <c r="P12" s="6"/>
      <c r="Q12" s="6">
        <f t="shared" si="1"/>
        <v>24884316725</v>
      </c>
    </row>
    <row r="13" spans="1:17">
      <c r="A13" s="1" t="s">
        <v>65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71988</v>
      </c>
      <c r="L13" s="6"/>
      <c r="M13" s="6">
        <v>1087368997</v>
      </c>
      <c r="N13" s="6"/>
      <c r="O13" s="6">
        <v>1086782843</v>
      </c>
      <c r="P13" s="6"/>
      <c r="Q13" s="6">
        <f t="shared" si="1"/>
        <v>586154</v>
      </c>
    </row>
    <row r="14" spans="1:17">
      <c r="A14" s="1" t="s">
        <v>66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12200</v>
      </c>
      <c r="L14" s="6"/>
      <c r="M14" s="6">
        <v>14099137479</v>
      </c>
      <c r="N14" s="6"/>
      <c r="O14" s="6">
        <v>14220619569</v>
      </c>
      <c r="P14" s="6"/>
      <c r="Q14" s="6">
        <f t="shared" si="1"/>
        <v>-121482090</v>
      </c>
    </row>
    <row r="15" spans="1:17">
      <c r="A15" s="1" t="s">
        <v>67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45214</v>
      </c>
      <c r="L15" s="6"/>
      <c r="M15" s="6">
        <v>34356658025</v>
      </c>
      <c r="N15" s="6"/>
      <c r="O15" s="6">
        <v>34345544434</v>
      </c>
      <c r="P15" s="6"/>
      <c r="Q15" s="6">
        <f t="shared" si="1"/>
        <v>11113591</v>
      </c>
    </row>
    <row r="16" spans="1:17">
      <c r="A16" s="1" t="s">
        <v>68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36974</v>
      </c>
      <c r="L16" s="6"/>
      <c r="M16" s="6">
        <v>30348388085</v>
      </c>
      <c r="N16" s="6"/>
      <c r="O16" s="6">
        <v>30325118870</v>
      </c>
      <c r="P16" s="6"/>
      <c r="Q16" s="6">
        <f t="shared" si="1"/>
        <v>23269215</v>
      </c>
    </row>
    <row r="17" spans="1:17">
      <c r="A17" s="1" t="s">
        <v>69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10000</v>
      </c>
      <c r="L17" s="6"/>
      <c r="M17" s="6">
        <v>9172345225</v>
      </c>
      <c r="N17" s="6"/>
      <c r="O17" s="6">
        <v>9166641000</v>
      </c>
      <c r="P17" s="6"/>
      <c r="Q17" s="6">
        <f t="shared" si="1"/>
        <v>5704225</v>
      </c>
    </row>
    <row r="18" spans="1:17">
      <c r="A18" s="1" t="s">
        <v>70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55002</v>
      </c>
      <c r="L18" s="6"/>
      <c r="M18" s="6">
        <v>51581458297</v>
      </c>
      <c r="N18" s="6"/>
      <c r="O18" s="6">
        <v>49491963241</v>
      </c>
      <c r="P18" s="6"/>
      <c r="Q18" s="6">
        <f t="shared" si="1"/>
        <v>2089495056</v>
      </c>
    </row>
    <row r="19" spans="1:17">
      <c r="A19" s="1" t="s">
        <v>71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2306</v>
      </c>
      <c r="L19" s="6"/>
      <c r="M19" s="6">
        <v>2014505888</v>
      </c>
      <c r="N19" s="6"/>
      <c r="O19" s="6">
        <v>2006881387</v>
      </c>
      <c r="P19" s="6"/>
      <c r="Q19" s="6">
        <f t="shared" si="1"/>
        <v>7624501</v>
      </c>
    </row>
    <row r="20" spans="1:17">
      <c r="A20" s="1" t="s">
        <v>72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3515</v>
      </c>
      <c r="L20" s="6"/>
      <c r="M20" s="6">
        <v>3010171047</v>
      </c>
      <c r="N20" s="6"/>
      <c r="O20" s="6">
        <v>3009408304</v>
      </c>
      <c r="P20" s="6"/>
      <c r="Q20" s="6">
        <f t="shared" si="1"/>
        <v>762743</v>
      </c>
    </row>
    <row r="21" spans="1:17" ht="24.75" thickBot="1">
      <c r="C21" s="6"/>
      <c r="D21" s="6"/>
      <c r="E21" s="7">
        <f>SUM(E8:E20)</f>
        <v>3558716309496</v>
      </c>
      <c r="F21" s="6"/>
      <c r="G21" s="7">
        <f>SUM(G8:G20)</f>
        <v>3484159571674</v>
      </c>
      <c r="H21" s="6"/>
      <c r="I21" s="7">
        <f>SUM(I8:I20)</f>
        <v>74556737822</v>
      </c>
      <c r="J21" s="6"/>
      <c r="K21" s="6"/>
      <c r="L21" s="6"/>
      <c r="M21" s="7">
        <f>SUM(M8:M20)</f>
        <v>17589182333058</v>
      </c>
      <c r="N21" s="6"/>
      <c r="O21" s="7">
        <f>SUM(O8:O20)</f>
        <v>16883441902947</v>
      </c>
      <c r="P21" s="6"/>
      <c r="Q21" s="7">
        <f>SUM(Q8:Q20)</f>
        <v>705740430111</v>
      </c>
    </row>
    <row r="22" spans="1:17" ht="24.75" thickTop="1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>
      <c r="G23" s="3"/>
      <c r="I23" s="3"/>
      <c r="O23" s="3"/>
      <c r="Q23" s="3"/>
    </row>
    <row r="27" spans="1:17"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O28" s="3"/>
      <c r="Q28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S12" sqref="S12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6" t="s">
        <v>3</v>
      </c>
      <c r="C6" s="17" t="s">
        <v>46</v>
      </c>
      <c r="D6" s="17" t="s">
        <v>46</v>
      </c>
      <c r="E6" s="17" t="s">
        <v>46</v>
      </c>
      <c r="F6" s="17" t="s">
        <v>46</v>
      </c>
      <c r="G6" s="17" t="s">
        <v>46</v>
      </c>
      <c r="H6" s="17" t="s">
        <v>46</v>
      </c>
      <c r="I6" s="17" t="s">
        <v>46</v>
      </c>
      <c r="J6" s="17" t="s">
        <v>46</v>
      </c>
      <c r="K6" s="17" t="s">
        <v>46</v>
      </c>
      <c r="M6" s="17" t="s">
        <v>47</v>
      </c>
      <c r="N6" s="17" t="s">
        <v>47</v>
      </c>
      <c r="O6" s="17" t="s">
        <v>47</v>
      </c>
      <c r="P6" s="17" t="s">
        <v>47</v>
      </c>
      <c r="Q6" s="17" t="s">
        <v>47</v>
      </c>
      <c r="R6" s="17" t="s">
        <v>47</v>
      </c>
      <c r="S6" s="17" t="s">
        <v>47</v>
      </c>
      <c r="T6" s="16" t="s">
        <v>47</v>
      </c>
      <c r="U6" s="17" t="s">
        <v>47</v>
      </c>
    </row>
    <row r="7" spans="1:21" ht="24.75">
      <c r="A7" s="17" t="s">
        <v>3</v>
      </c>
      <c r="C7" s="17" t="s">
        <v>73</v>
      </c>
      <c r="E7" s="17" t="s">
        <v>74</v>
      </c>
      <c r="G7" s="17" t="s">
        <v>75</v>
      </c>
      <c r="I7" s="17" t="s">
        <v>28</v>
      </c>
      <c r="K7" s="17" t="s">
        <v>76</v>
      </c>
      <c r="M7" s="17" t="s">
        <v>73</v>
      </c>
      <c r="O7" s="17" t="s">
        <v>74</v>
      </c>
      <c r="Q7" s="17" t="s">
        <v>75</v>
      </c>
      <c r="S7" s="17" t="s">
        <v>28</v>
      </c>
      <c r="T7" s="12"/>
      <c r="U7" s="17" t="s">
        <v>76</v>
      </c>
    </row>
    <row r="8" spans="1:21">
      <c r="A8" s="1" t="s">
        <v>19</v>
      </c>
      <c r="C8" s="6">
        <v>0</v>
      </c>
      <c r="D8" s="6"/>
      <c r="E8" s="6">
        <v>0</v>
      </c>
      <c r="F8" s="6"/>
      <c r="G8" s="6">
        <v>-7767784</v>
      </c>
      <c r="H8" s="6"/>
      <c r="I8" s="6">
        <f>C8+E8+G8</f>
        <v>-7767784</v>
      </c>
      <c r="J8" s="6"/>
      <c r="K8" s="8">
        <f>I8/$I$15</f>
        <v>5.7318858572099269E-5</v>
      </c>
      <c r="L8" s="6"/>
      <c r="M8" s="6">
        <v>0</v>
      </c>
      <c r="N8" s="6"/>
      <c r="O8" s="6">
        <v>0</v>
      </c>
      <c r="P8" s="6"/>
      <c r="Q8" s="6">
        <v>-7767784</v>
      </c>
      <c r="R8" s="6"/>
      <c r="S8" s="6">
        <f>M8+O8+Q8</f>
        <v>-7767784</v>
      </c>
      <c r="T8" s="6"/>
      <c r="U8" s="8">
        <f>S8/$S$15</f>
        <v>-7.4311336886427524E-6</v>
      </c>
    </row>
    <row r="9" spans="1:21">
      <c r="A9" s="1" t="s">
        <v>16</v>
      </c>
      <c r="C9" s="6">
        <v>0</v>
      </c>
      <c r="D9" s="6"/>
      <c r="E9" s="6">
        <v>-2507721015</v>
      </c>
      <c r="F9" s="6"/>
      <c r="G9" s="6">
        <v>-724956233</v>
      </c>
      <c r="H9" s="6"/>
      <c r="I9" s="6">
        <f t="shared" ref="I9:I14" si="0">C9+E9+G9</f>
        <v>-3232677248</v>
      </c>
      <c r="J9" s="6"/>
      <c r="K9" s="8">
        <f t="shared" ref="K9:K14" si="1">I9/$I$15</f>
        <v>2.3854083737054877E-2</v>
      </c>
      <c r="L9" s="6"/>
      <c r="M9" s="6">
        <v>0</v>
      </c>
      <c r="N9" s="6"/>
      <c r="O9" s="6">
        <v>-1120090279</v>
      </c>
      <c r="P9" s="6"/>
      <c r="Q9" s="6">
        <v>14676369274</v>
      </c>
      <c r="R9" s="6"/>
      <c r="S9" s="6">
        <f t="shared" ref="S9:S13" si="2">M9+O9+Q9</f>
        <v>13556278995</v>
      </c>
      <c r="T9" s="6"/>
      <c r="U9" s="8">
        <f t="shared" ref="U9:U14" si="3">S9/$S$15</f>
        <v>1.2968759369774522E-2</v>
      </c>
    </row>
    <row r="10" spans="1:21">
      <c r="A10" s="1" t="s">
        <v>18</v>
      </c>
      <c r="C10" s="6">
        <v>0</v>
      </c>
      <c r="D10" s="6"/>
      <c r="E10" s="6">
        <v>-439521602</v>
      </c>
      <c r="F10" s="6"/>
      <c r="G10" s="6">
        <v>10173199202</v>
      </c>
      <c r="H10" s="6"/>
      <c r="I10" s="6">
        <f t="shared" si="0"/>
        <v>9733677600</v>
      </c>
      <c r="J10" s="6"/>
      <c r="K10" s="8">
        <f t="shared" si="1"/>
        <v>-7.1825283728385161E-2</v>
      </c>
      <c r="L10" s="6"/>
      <c r="M10" s="6">
        <v>0</v>
      </c>
      <c r="N10" s="6"/>
      <c r="O10" s="6">
        <v>78052796</v>
      </c>
      <c r="P10" s="6"/>
      <c r="Q10" s="6">
        <v>22133748109</v>
      </c>
      <c r="R10" s="6"/>
      <c r="S10" s="6">
        <f t="shared" si="2"/>
        <v>22211800905</v>
      </c>
      <c r="T10" s="6"/>
      <c r="U10" s="8">
        <f t="shared" si="3"/>
        <v>2.1249157029929137E-2</v>
      </c>
    </row>
    <row r="11" spans="1:21">
      <c r="A11" s="1" t="s">
        <v>17</v>
      </c>
      <c r="C11" s="6">
        <v>0</v>
      </c>
      <c r="D11" s="6"/>
      <c r="E11" s="6">
        <v>-120816813990</v>
      </c>
      <c r="F11" s="6"/>
      <c r="G11" s="6">
        <v>64210454489</v>
      </c>
      <c r="H11" s="6"/>
      <c r="I11" s="6">
        <f t="shared" si="0"/>
        <v>-56606359501</v>
      </c>
      <c r="J11" s="6"/>
      <c r="K11" s="8">
        <f t="shared" si="1"/>
        <v>0.41770109911903147</v>
      </c>
      <c r="L11" s="6"/>
      <c r="M11" s="6">
        <v>0</v>
      </c>
      <c r="N11" s="6"/>
      <c r="O11" s="6">
        <v>251982422359</v>
      </c>
      <c r="P11" s="6"/>
      <c r="Q11" s="6">
        <v>642036690392</v>
      </c>
      <c r="R11" s="6"/>
      <c r="S11" s="6">
        <f>M11+O11+Q11</f>
        <v>894019112751</v>
      </c>
      <c r="T11" s="6"/>
      <c r="U11" s="8">
        <f t="shared" si="3"/>
        <v>0.85527295134036418</v>
      </c>
    </row>
    <row r="12" spans="1:21">
      <c r="A12" s="1" t="s">
        <v>15</v>
      </c>
      <c r="C12" s="6">
        <v>0</v>
      </c>
      <c r="D12" s="6"/>
      <c r="E12" s="6">
        <v>-86311499864</v>
      </c>
      <c r="F12" s="6"/>
      <c r="G12" s="6">
        <v>905808148</v>
      </c>
      <c r="H12" s="6"/>
      <c r="I12" s="6">
        <f t="shared" si="0"/>
        <v>-85405691716</v>
      </c>
      <c r="J12" s="6"/>
      <c r="K12" s="8">
        <f t="shared" si="1"/>
        <v>0.63021278201372677</v>
      </c>
      <c r="L12" s="6"/>
      <c r="M12" s="6">
        <v>20354272800</v>
      </c>
      <c r="N12" s="6"/>
      <c r="O12" s="6">
        <v>70405566903</v>
      </c>
      <c r="P12" s="6"/>
      <c r="Q12" s="6">
        <v>24884316725</v>
      </c>
      <c r="R12" s="6"/>
      <c r="S12" s="6">
        <f t="shared" si="2"/>
        <v>115644156428</v>
      </c>
      <c r="T12" s="6"/>
      <c r="U12" s="8">
        <f t="shared" si="3"/>
        <v>0.11063221978453354</v>
      </c>
    </row>
    <row r="13" spans="1:21">
      <c r="A13" s="1" t="s">
        <v>65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8">
        <f t="shared" si="1"/>
        <v>0</v>
      </c>
      <c r="L13" s="6"/>
      <c r="M13" s="6">
        <v>0</v>
      </c>
      <c r="N13" s="6"/>
      <c r="O13" s="6">
        <v>0</v>
      </c>
      <c r="P13" s="6"/>
      <c r="Q13" s="6">
        <v>586154</v>
      </c>
      <c r="R13" s="6"/>
      <c r="S13" s="6">
        <f t="shared" si="2"/>
        <v>586154</v>
      </c>
      <c r="T13" s="6"/>
      <c r="U13" s="8">
        <f t="shared" si="3"/>
        <v>5.6075049668382949E-7</v>
      </c>
    </row>
    <row r="14" spans="1:21">
      <c r="A14" s="1" t="s">
        <v>66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8">
        <f t="shared" si="1"/>
        <v>0</v>
      </c>
      <c r="L14" s="6"/>
      <c r="M14" s="6">
        <v>0</v>
      </c>
      <c r="N14" s="6"/>
      <c r="O14" s="6">
        <v>0</v>
      </c>
      <c r="P14" s="6"/>
      <c r="Q14" s="6">
        <v>-121482090</v>
      </c>
      <c r="R14" s="6"/>
      <c r="S14" s="6">
        <f>M14+O14+Q14</f>
        <v>-121482090</v>
      </c>
      <c r="T14" s="6"/>
      <c r="U14" s="8">
        <f t="shared" si="3"/>
        <v>-1.1621714140940722E-4</v>
      </c>
    </row>
    <row r="15" spans="1:21" ht="24.75" thickBot="1">
      <c r="C15" s="7">
        <f>SUM(C8:C14)</f>
        <v>0</v>
      </c>
      <c r="D15" s="6"/>
      <c r="E15" s="7">
        <f>SUM(E8:E14)</f>
        <v>-210075556471</v>
      </c>
      <c r="F15" s="6"/>
      <c r="G15" s="7">
        <f>SUM(SUM(G8:G14))</f>
        <v>74556737822</v>
      </c>
      <c r="H15" s="6"/>
      <c r="I15" s="7">
        <f>SUM(I8:I14)</f>
        <v>-135518818649</v>
      </c>
      <c r="J15" s="6"/>
      <c r="K15" s="9">
        <f>SUM(K8:K14)</f>
        <v>1</v>
      </c>
      <c r="L15" s="6"/>
      <c r="M15" s="7">
        <f>SUM(M8:M14)</f>
        <v>20354272800</v>
      </c>
      <c r="N15" s="6"/>
      <c r="O15" s="7">
        <f>SUM(O8:O14)</f>
        <v>321345951779</v>
      </c>
      <c r="P15" s="6"/>
      <c r="Q15" s="7">
        <f>SUM(Q8:Q14)</f>
        <v>703602460780</v>
      </c>
      <c r="R15" s="6"/>
      <c r="S15" s="7">
        <f>SUM(S8:S14)</f>
        <v>1045302685359</v>
      </c>
      <c r="T15" s="6"/>
      <c r="U15" s="9">
        <f>SUM(U8:U14)</f>
        <v>1.0000000000000002</v>
      </c>
    </row>
    <row r="16" spans="1:21" ht="24.75" thickTop="1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3:21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2022-06-28T10:13:52Z</dcterms:created>
  <dcterms:modified xsi:type="dcterms:W3CDTF">2022-06-29T13:43:22Z</dcterms:modified>
</cp:coreProperties>
</file>