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مرداد- تارنما\"/>
    </mc:Choice>
  </mc:AlternateContent>
  <xr:revisionPtr revIDLastSave="0" documentId="13_ncr:1_{199E397C-AF50-47BF-8125-5234DC333371}" xr6:coauthVersionLast="47" xr6:coauthVersionMax="47" xr10:uidLastSave="{00000000-0000-0000-0000-000000000000}"/>
  <bookViews>
    <workbookView xWindow="-120" yWindow="-120" windowWidth="29040" windowHeight="15840" tabRatio="763" activeTab="1" xr2:uid="{00000000-000D-0000-FFFF-FFFF00000000}"/>
  </bookViews>
  <sheets>
    <sheet name="تاییدیه" sheetId="16" r:id="rId1"/>
    <sheet name="سهام" sheetId="1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درآمد سپرده بانکی" sheetId="13" r:id="rId9"/>
    <sheet name="سایر درآمدها" sheetId="14" r:id="rId10"/>
    <sheet name="جمع درآمدها" sheetId="15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2" i="10" l="1"/>
  <c r="Q11" i="10"/>
  <c r="Q10" i="10"/>
  <c r="Q9" i="10"/>
  <c r="Q8" i="10"/>
  <c r="I8" i="11"/>
  <c r="I9" i="11"/>
  <c r="I10" i="11"/>
  <c r="I11" i="11"/>
  <c r="I12" i="11"/>
  <c r="S12" i="11"/>
  <c r="S11" i="11"/>
  <c r="S10" i="11"/>
  <c r="S9" i="11"/>
  <c r="S8" i="11"/>
  <c r="C9" i="15"/>
  <c r="C8" i="15"/>
  <c r="C7" i="15"/>
  <c r="E8" i="15"/>
  <c r="E12" i="13"/>
  <c r="K12" i="13"/>
  <c r="I12" i="13"/>
  <c r="K11" i="13" s="1"/>
  <c r="G11" i="13"/>
  <c r="K10" i="13"/>
  <c r="K8" i="13"/>
  <c r="G10" i="13"/>
  <c r="G8" i="13"/>
  <c r="S13" i="11"/>
  <c r="U9" i="11" s="1"/>
  <c r="M13" i="11"/>
  <c r="O13" i="11"/>
  <c r="Q13" i="11"/>
  <c r="K11" i="11"/>
  <c r="I13" i="11"/>
  <c r="K10" i="11" s="1"/>
  <c r="C13" i="11"/>
  <c r="E13" i="11"/>
  <c r="G13" i="11"/>
  <c r="E13" i="10"/>
  <c r="G13" i="10"/>
  <c r="I13" i="10"/>
  <c r="M13" i="10"/>
  <c r="O13" i="10"/>
  <c r="Q13" i="10"/>
  <c r="I9" i="10"/>
  <c r="I10" i="10"/>
  <c r="I11" i="10"/>
  <c r="I12" i="10"/>
  <c r="I8" i="10"/>
  <c r="Q12" i="9"/>
  <c r="Q13" i="9" s="1"/>
  <c r="Q9" i="9"/>
  <c r="Q10" i="9"/>
  <c r="Q11" i="9"/>
  <c r="Q8" i="9"/>
  <c r="I9" i="9"/>
  <c r="I10" i="9"/>
  <c r="I11" i="9"/>
  <c r="I12" i="9"/>
  <c r="I13" i="9" s="1"/>
  <c r="I8" i="9"/>
  <c r="E13" i="9"/>
  <c r="G13" i="9"/>
  <c r="M13" i="9"/>
  <c r="O13" i="9"/>
  <c r="S9" i="8"/>
  <c r="Q9" i="8"/>
  <c r="O9" i="8"/>
  <c r="M9" i="8"/>
  <c r="K9" i="8"/>
  <c r="I9" i="8"/>
  <c r="I12" i="7"/>
  <c r="K12" i="7"/>
  <c r="M12" i="7"/>
  <c r="O12" i="7"/>
  <c r="Q12" i="7"/>
  <c r="S12" i="7"/>
  <c r="S14" i="6"/>
  <c r="K14" i="6"/>
  <c r="M14" i="6"/>
  <c r="O14" i="6"/>
  <c r="Q14" i="6"/>
  <c r="Y14" i="1"/>
  <c r="W14" i="1"/>
  <c r="U14" i="1"/>
  <c r="O14" i="1"/>
  <c r="M14" i="1"/>
  <c r="K14" i="1"/>
  <c r="G14" i="1"/>
  <c r="E14" i="1"/>
  <c r="G9" i="15" l="1"/>
  <c r="E7" i="15"/>
  <c r="E9" i="15"/>
  <c r="K9" i="13"/>
  <c r="G9" i="13"/>
  <c r="G12" i="13" s="1"/>
  <c r="K8" i="11"/>
  <c r="K9" i="11"/>
  <c r="K12" i="11"/>
  <c r="U12" i="11"/>
  <c r="U11" i="11"/>
  <c r="U10" i="11"/>
  <c r="U8" i="11"/>
  <c r="U13" i="11" s="1"/>
  <c r="K13" i="11" l="1"/>
</calcChain>
</file>

<file path=xl/sharedStrings.xml><?xml version="1.0" encoding="utf-8"?>
<sst xmlns="http://schemas.openxmlformats.org/spreadsheetml/2006/main" count="337" uniqueCount="83">
  <si>
    <t>صندوق سرمایه‌گذاری اختصاصی بازارگردانی مفید</t>
  </si>
  <si>
    <t>صورت وضعیت پورتفوی</t>
  </si>
  <si>
    <t>برای ماه منتهی به 1401/05/31</t>
  </si>
  <si>
    <t>نام شرکت</t>
  </si>
  <si>
    <t>1401/04/31</t>
  </si>
  <si>
    <t>تغییرات طی دوره</t>
  </si>
  <si>
    <t>1401/05/31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</si>
  <si>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</si>
  <si>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</si>
  <si>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</si>
  <si>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</si>
  <si>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</si>
  <si>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</si>
  <si>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</si>
  <si>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</si>
  <si>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طلای عیار مفید</t>
  </si>
  <si>
    <t>صندوق س.توسعه اندوخته آینده-س</t>
  </si>
  <si>
    <t>بانک خاورمیانه</t>
  </si>
  <si>
    <t>صندوق س شاخصی آرام مفید</t>
  </si>
  <si>
    <t>صندوق س. آوند مفید-د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</si>
  <si>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</si>
  <si>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</si>
  <si>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</si>
  <si>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</si>
  <si>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</si>
  <si>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</si>
  <si>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</si>
  <si>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</si>
  <si>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</si>
  <si>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</si>
  <si>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</si>
  <si>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هفت تیر</t>
  </si>
  <si>
    <t>8537212257</t>
  </si>
  <si>
    <t>سپرده کوتاه مدت</t>
  </si>
  <si>
    <t>1397/08/14</t>
  </si>
  <si>
    <t>بانک پاسارگاد هفت تیر</t>
  </si>
  <si>
    <t>207-8100-18822188-1</t>
  </si>
  <si>
    <t>1399/07/05</t>
  </si>
  <si>
    <t>بانک خاورمیانه ظفر</t>
  </si>
  <si>
    <t>1009-10-810-707073921</t>
  </si>
  <si>
    <t>1399/07/27</t>
  </si>
  <si>
    <t>207-8100-18822188-3</t>
  </si>
  <si>
    <t>1401/01/21</t>
  </si>
  <si>
    <t>207-8100-18822188-2</t>
  </si>
  <si>
    <t>207-8100-18822188-5</t>
  </si>
  <si>
    <t>1401/04/21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</si>
  <si>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</si>
  <si>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</si>
  <si>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</si>
  <si>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</si>
  <si>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</si>
  <si>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</si>
  <si>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</si>
  <si>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</si>
  <si>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</si>
  <si>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</si>
  <si>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</si>
  <si>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</si>
  <si>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</si>
  <si>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</si>
  <si>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</si>
  <si>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</si>
  <si>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1401/04/30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</si>
  <si>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</si>
  <si>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</si>
  <si>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</si>
  <si>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</si>
  <si>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</si>
  <si>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</si>
  <si>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</si>
  <si>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</si>
  <si>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</si>
  <si>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</si>
  <si>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</si>
  <si>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</si>
  <si>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</si>
  <si>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</si>
  <si>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</si>
  <si>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درآمد سپرده بانکی</t>
  </si>
  <si>
    <t>1401/05/01</t>
  </si>
  <si>
    <t>-</t>
  </si>
  <si>
    <t>از ابتدای سال مالی</t>
  </si>
  <si>
    <t xml:space="preserve">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</si>
</sst>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sz val="11"/>
      <name val="Calibri"/>
    </font>
    <font>
      <sz val="16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3" fontId="1" fillId="0" borderId="2" xfId="0" applyNumberFormat="1" applyFont="1" applyBorder="1" applyAlignment="1">
      <alignment horizontal="center"/>
    </xf>
    <xf numFmtId="37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10" fontId="1" fillId="0" borderId="0" xfId="1" applyNumberFormat="1" applyFont="1" applyAlignment="1">
      <alignment horizontal="center"/>
    </xf>
    <xf numFmtId="10" fontId="1" fillId="0" borderId="2" xfId="0" applyNumberFormat="1" applyFont="1" applyBorder="1" applyAlignment="1">
      <alignment horizontal="center"/>
    </xf>
    <xf numFmtId="0" fontId="1" fillId="0" borderId="3" xfId="0" applyFont="1" applyBorder="1"/>
    <xf numFmtId="37" fontId="1" fillId="0" borderId="2" xfId="0" applyNumberFormat="1" applyFont="1" applyBorder="1" applyAlignment="1">
      <alignment horizontal="center"/>
    </xf>
    <xf numFmtId="10" fontId="1" fillId="0" borderId="2" xfId="1" applyNumberFormat="1" applyFont="1" applyBorder="1" applyAlignment="1">
      <alignment horizontal="center"/>
    </xf>
    <xf numFmtId="37" fontId="1" fillId="0" borderId="0" xfId="0" applyNumberFormat="1" applyFont="1"/>
    <xf numFmtId="0" fontId="5" fillId="0" borderId="1" xfId="0" applyFont="1" applyBorder="1" applyAlignment="1">
      <alignment horizontal="center" vertical="center"/>
    </xf>
    <xf numFmtId="37" fontId="1" fillId="0" borderId="2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32</xdr:row>
          <xdr:rowOff>57150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FCB9E5DC-5FDA-6A84-D0AE-D3520B986D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5AAF0-BBCC-4FC5-AED1-97F0A6E38073}">
  <dimension ref="A1"/>
  <sheetViews>
    <sheetView rightToLeft="1" workbookViewId="0"/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3073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228600</xdr:colOff>
                <xdr:row>32</xdr:row>
                <xdr:rowOff>57150</xdr:rowOff>
              </to>
            </anchor>
          </objectPr>
        </oleObject>
      </mc:Choice>
      <mc:Fallback>
        <oleObject progId="Document" shapeId="3073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A8" sqref="A8"/>
    </sheetView>
  </sheetViews>
  <sheetFormatPr defaultRowHeight="24"/>
  <cols>
    <col min="1" max="1" width="31" style="1" bestFit="1" customWidth="1"/>
    <col min="2" max="2" width="1" style="1" customWidth="1"/>
    <col min="3" max="3" width="8.5703125" style="1" bestFit="1" customWidth="1"/>
    <col min="4" max="4" width="1" style="1" customWidth="1"/>
    <col min="5" max="5" width="16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8" t="s">
        <v>0</v>
      </c>
      <c r="B2" s="18" t="s">
        <v>0</v>
      </c>
      <c r="C2" s="18" t="s">
        <v>0</v>
      </c>
      <c r="D2" s="18" t="s">
        <v>0</v>
      </c>
    </row>
    <row r="3" spans="1:5" ht="24.75">
      <c r="A3" s="18" t="s">
        <v>46</v>
      </c>
      <c r="B3" s="18" t="s">
        <v>46</v>
      </c>
      <c r="C3" s="18" t="s">
        <v>46</v>
      </c>
      <c r="D3" s="18" t="s">
        <v>46</v>
      </c>
    </row>
    <row r="4" spans="1:5" ht="24.75">
      <c r="A4" s="18" t="s">
        <v>2</v>
      </c>
      <c r="B4" s="18" t="s">
        <v>2</v>
      </c>
      <c r="C4" s="18" t="s">
        <v>2</v>
      </c>
      <c r="D4" s="18" t="s">
        <v>2</v>
      </c>
    </row>
    <row r="5" spans="1:5">
      <c r="C5" s="20" t="s">
        <v>48</v>
      </c>
      <c r="E5" s="1" t="s">
        <v>81</v>
      </c>
    </row>
    <row r="6" spans="1:5">
      <c r="A6" s="18" t="s">
        <v>75</v>
      </c>
      <c r="C6" s="21"/>
      <c r="D6" s="4"/>
      <c r="E6" s="14" t="s">
        <v>82</v>
      </c>
    </row>
    <row r="7" spans="1:5" ht="24.75">
      <c r="A7" s="18" t="s">
        <v>75</v>
      </c>
      <c r="C7" s="17" t="s">
        <v>28</v>
      </c>
      <c r="D7" s="4"/>
      <c r="E7" s="17" t="s">
        <v>28</v>
      </c>
    </row>
    <row r="8" spans="1:5">
      <c r="A8" s="1" t="s">
        <v>76</v>
      </c>
      <c r="C8" s="7">
        <v>800</v>
      </c>
      <c r="D8" s="4"/>
      <c r="E8" s="7">
        <v>800</v>
      </c>
    </row>
    <row r="9" spans="1:5" ht="25.5" thickBot="1">
      <c r="A9" s="2" t="s">
        <v>55</v>
      </c>
      <c r="C9" s="5">
        <v>800</v>
      </c>
      <c r="D9" s="4"/>
      <c r="E9" s="5">
        <v>800</v>
      </c>
    </row>
    <row r="10" spans="1:5" ht="24.75" thickTop="1"/>
  </sheetData>
  <mergeCells count="7">
    <mergeCell ref="E7"/>
    <mergeCell ref="C5:C6"/>
    <mergeCell ref="A2:D2"/>
    <mergeCell ref="A3:D3"/>
    <mergeCell ref="A4:D4"/>
    <mergeCell ref="A6:A7"/>
    <mergeCell ref="C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1"/>
  <sheetViews>
    <sheetView rightToLeft="1" zoomScale="53" zoomScaleNormal="53" workbookViewId="0">
      <selection activeCell="G14" sqref="G14"/>
    </sheetView>
  </sheetViews>
  <sheetFormatPr defaultRowHeight="24"/>
  <cols>
    <col min="1" max="1" width="31.42578125" style="1" bestFit="1" customWidth="1"/>
    <col min="2" max="2" width="1" style="1" customWidth="1"/>
    <col min="3" max="3" width="16.710937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0" width="16.7109375" style="1" bestFit="1" customWidth="1"/>
    <col min="11" max="11" width="12.42578125" style="1" bestFit="1" customWidth="1"/>
    <col min="12" max="16384" width="9.140625" style="1"/>
  </cols>
  <sheetData>
    <row r="2" spans="1:11" ht="24.75">
      <c r="A2" s="18" t="s">
        <v>0</v>
      </c>
      <c r="B2" s="18"/>
      <c r="C2" s="18"/>
      <c r="D2" s="18"/>
      <c r="E2" s="18"/>
      <c r="F2" s="18"/>
      <c r="G2" s="18"/>
    </row>
    <row r="3" spans="1:11" ht="24.75">
      <c r="A3" s="18" t="s">
        <v>46</v>
      </c>
      <c r="B3" s="18"/>
      <c r="C3" s="18"/>
      <c r="D3" s="18"/>
      <c r="E3" s="18"/>
      <c r="F3" s="18"/>
      <c r="G3" s="18"/>
    </row>
    <row r="4" spans="1:11" ht="24.75">
      <c r="A4" s="18" t="s">
        <v>2</v>
      </c>
      <c r="B4" s="18"/>
      <c r="C4" s="18"/>
      <c r="D4" s="18"/>
      <c r="E4" s="18"/>
      <c r="F4" s="18"/>
      <c r="G4" s="18"/>
    </row>
    <row r="6" spans="1:11" ht="24.75">
      <c r="A6" s="17" t="s">
        <v>50</v>
      </c>
      <c r="C6" s="17" t="s">
        <v>28</v>
      </c>
      <c r="E6" s="17" t="s">
        <v>70</v>
      </c>
      <c r="G6" s="17" t="s">
        <v>13</v>
      </c>
      <c r="J6" s="3"/>
    </row>
    <row r="7" spans="1:11">
      <c r="A7" s="1" t="s">
        <v>77</v>
      </c>
      <c r="C7" s="6">
        <f>'سرمایه‌گذاری در سهام'!I13</f>
        <v>-98943968283</v>
      </c>
      <c r="E7" s="8">
        <f>C7/$C$9</f>
        <v>1.0009264207124635</v>
      </c>
      <c r="G7" s="8">
        <v>-1.937800549845544E-2</v>
      </c>
      <c r="J7" s="3"/>
      <c r="K7" s="3"/>
    </row>
    <row r="8" spans="1:11">
      <c r="A8" s="1" t="s">
        <v>78</v>
      </c>
      <c r="C8" s="6">
        <f>'درآمد سپرده بانکی'!E12</f>
        <v>91578901</v>
      </c>
      <c r="E8" s="8">
        <f>C8/$C$9</f>
        <v>-9.2642071246358331E-4</v>
      </c>
      <c r="G8" s="8">
        <v>1.7935569776671381E-5</v>
      </c>
      <c r="J8" s="3"/>
    </row>
    <row r="9" spans="1:11" ht="24.75" thickBot="1">
      <c r="C9" s="15">
        <f>SUM(C7:C8)</f>
        <v>-98852389382</v>
      </c>
      <c r="E9" s="9">
        <f>SUM(E7:E8)</f>
        <v>0.99999999999999989</v>
      </c>
      <c r="G9" s="12">
        <f>SUM(G7:G8)</f>
        <v>-1.936006992867877E-2</v>
      </c>
      <c r="J9" s="3"/>
    </row>
    <row r="10" spans="1:11" ht="24.75" thickTop="1"/>
    <row r="11" spans="1:11">
      <c r="G11" s="3"/>
    </row>
  </sheetData>
  <mergeCells count="7">
    <mergeCell ref="A2:G2"/>
    <mergeCell ref="A3:G3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7"/>
  <sheetViews>
    <sheetView rightToLeft="1" tabSelected="1" workbookViewId="0">
      <selection activeCell="Y17" sqref="Y17"/>
    </sheetView>
  </sheetViews>
  <sheetFormatPr defaultRowHeight="24"/>
  <cols>
    <col min="1" max="1" width="32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19.1406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9.140625" style="1" bestFit="1" customWidth="1"/>
    <col min="16" max="16" width="0.7109375" style="1" customWidth="1"/>
    <col min="17" max="17" width="13.28515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5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5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6" spans="1:25" ht="24.75">
      <c r="A6" s="16" t="s">
        <v>3</v>
      </c>
      <c r="C6" s="17" t="s">
        <v>79</v>
      </c>
      <c r="D6" s="17" t="s">
        <v>4</v>
      </c>
      <c r="E6" s="17" t="s">
        <v>4</v>
      </c>
      <c r="F6" s="17" t="s">
        <v>4</v>
      </c>
      <c r="G6" s="17" t="s">
        <v>4</v>
      </c>
      <c r="I6" s="17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7" t="s">
        <v>6</v>
      </c>
    </row>
    <row r="7" spans="1:25" ht="24.75">
      <c r="A7" s="16" t="s">
        <v>3</v>
      </c>
      <c r="C7" s="16" t="s">
        <v>7</v>
      </c>
      <c r="E7" s="16" t="s">
        <v>8</v>
      </c>
      <c r="G7" s="16" t="s">
        <v>9</v>
      </c>
      <c r="I7" s="17" t="s">
        <v>10</v>
      </c>
      <c r="J7" s="17" t="s">
        <v>10</v>
      </c>
      <c r="K7" s="17" t="s">
        <v>10</v>
      </c>
      <c r="M7" s="17" t="s">
        <v>11</v>
      </c>
      <c r="N7" s="17" t="s">
        <v>11</v>
      </c>
      <c r="O7" s="17" t="s">
        <v>11</v>
      </c>
      <c r="Q7" s="16" t="s">
        <v>7</v>
      </c>
      <c r="S7" s="16" t="s">
        <v>12</v>
      </c>
      <c r="U7" s="16" t="s">
        <v>8</v>
      </c>
      <c r="W7" s="16" t="s">
        <v>9</v>
      </c>
      <c r="Y7" s="16" t="s">
        <v>13</v>
      </c>
    </row>
    <row r="8" spans="1:25" ht="24.75">
      <c r="A8" s="17" t="s">
        <v>3</v>
      </c>
      <c r="C8" s="17" t="s">
        <v>7</v>
      </c>
      <c r="E8" s="17" t="s">
        <v>8</v>
      </c>
      <c r="G8" s="17" t="s">
        <v>9</v>
      </c>
      <c r="I8" s="17" t="s">
        <v>7</v>
      </c>
      <c r="K8" s="17" t="s">
        <v>8</v>
      </c>
      <c r="M8" s="17" t="s">
        <v>7</v>
      </c>
      <c r="O8" s="17" t="s">
        <v>14</v>
      </c>
      <c r="Q8" s="17" t="s">
        <v>7</v>
      </c>
      <c r="S8" s="17" t="s">
        <v>12</v>
      </c>
      <c r="U8" s="17" t="s">
        <v>8</v>
      </c>
      <c r="W8" s="17" t="s">
        <v>9</v>
      </c>
      <c r="Y8" s="17" t="s">
        <v>13</v>
      </c>
    </row>
    <row r="9" spans="1:25">
      <c r="A9" s="1" t="s">
        <v>15</v>
      </c>
      <c r="C9" s="6">
        <v>2626095</v>
      </c>
      <c r="D9" s="6"/>
      <c r="E9" s="6">
        <v>99464309111</v>
      </c>
      <c r="F9" s="6"/>
      <c r="G9" s="6">
        <v>97841547537.057907</v>
      </c>
      <c r="H9" s="6"/>
      <c r="I9" s="6">
        <v>24182761</v>
      </c>
      <c r="J9" s="6"/>
      <c r="K9" s="6">
        <v>868256863514</v>
      </c>
      <c r="L9" s="6"/>
      <c r="M9" s="6">
        <v>-24107545</v>
      </c>
      <c r="N9" s="6"/>
      <c r="O9" s="6">
        <v>867792100026</v>
      </c>
      <c r="P9" s="6"/>
      <c r="Q9" s="6">
        <v>2701311</v>
      </c>
      <c r="R9" s="6"/>
      <c r="S9" s="6">
        <v>34243</v>
      </c>
      <c r="T9" s="6"/>
      <c r="U9" s="6">
        <v>91942483498</v>
      </c>
      <c r="V9" s="6"/>
      <c r="W9" s="6">
        <v>92479717344.708206</v>
      </c>
      <c r="X9" s="4"/>
      <c r="Y9" s="8">
        <v>1.8111993103770273E-2</v>
      </c>
    </row>
    <row r="10" spans="1:25">
      <c r="A10" s="1" t="s">
        <v>16</v>
      </c>
      <c r="C10" s="6">
        <v>11267917</v>
      </c>
      <c r="D10" s="6"/>
      <c r="E10" s="6">
        <v>2869274989956</v>
      </c>
      <c r="F10" s="6"/>
      <c r="G10" s="6">
        <v>2969956837650.1299</v>
      </c>
      <c r="H10" s="6"/>
      <c r="I10" s="6">
        <v>1763687</v>
      </c>
      <c r="J10" s="6"/>
      <c r="K10" s="6">
        <v>459757227498</v>
      </c>
      <c r="L10" s="6"/>
      <c r="M10" s="6">
        <v>-3420308</v>
      </c>
      <c r="N10" s="6"/>
      <c r="O10" s="6">
        <v>888639962830</v>
      </c>
      <c r="P10" s="6"/>
      <c r="Q10" s="6">
        <v>9611296</v>
      </c>
      <c r="R10" s="6"/>
      <c r="S10" s="6">
        <v>255816</v>
      </c>
      <c r="T10" s="6"/>
      <c r="U10" s="6">
        <v>2456577938674</v>
      </c>
      <c r="V10" s="6"/>
      <c r="W10" s="6">
        <v>2458139350752.8398</v>
      </c>
      <c r="X10" s="4"/>
      <c r="Y10" s="8">
        <v>0.48142235127072824</v>
      </c>
    </row>
    <row r="11" spans="1:25">
      <c r="A11" s="1" t="s">
        <v>17</v>
      </c>
      <c r="C11" s="6">
        <v>240586303</v>
      </c>
      <c r="D11" s="6"/>
      <c r="E11" s="6">
        <v>932204912963</v>
      </c>
      <c r="F11" s="6"/>
      <c r="G11" s="6">
        <v>985654175379.85205</v>
      </c>
      <c r="H11" s="6"/>
      <c r="I11" s="6">
        <v>5554661</v>
      </c>
      <c r="J11" s="6"/>
      <c r="K11" s="6">
        <v>22912641309</v>
      </c>
      <c r="L11" s="6"/>
      <c r="M11" s="6">
        <v>-1389510</v>
      </c>
      <c r="N11" s="6"/>
      <c r="O11" s="6">
        <v>5976911358</v>
      </c>
      <c r="P11" s="6"/>
      <c r="Q11" s="6">
        <v>244751454</v>
      </c>
      <c r="R11" s="6"/>
      <c r="S11" s="6">
        <v>4150</v>
      </c>
      <c r="T11" s="6"/>
      <c r="U11" s="6">
        <v>949728821412</v>
      </c>
      <c r="V11" s="6"/>
      <c r="W11" s="6">
        <v>1014946588014.08</v>
      </c>
      <c r="X11" s="4"/>
      <c r="Y11" s="8">
        <v>0.1987755383625</v>
      </c>
    </row>
    <row r="12" spans="1:25">
      <c r="A12" s="1" t="s">
        <v>18</v>
      </c>
      <c r="C12" s="6">
        <v>67217562</v>
      </c>
      <c r="D12" s="6"/>
      <c r="E12" s="6">
        <v>712191372583</v>
      </c>
      <c r="F12" s="6"/>
      <c r="G12" s="6">
        <v>691504441659</v>
      </c>
      <c r="H12" s="6"/>
      <c r="I12" s="6">
        <v>63609867</v>
      </c>
      <c r="J12" s="6"/>
      <c r="K12" s="6">
        <v>642580788556</v>
      </c>
      <c r="L12" s="6"/>
      <c r="M12" s="6">
        <v>-20885894</v>
      </c>
      <c r="N12" s="6"/>
      <c r="O12" s="6">
        <v>212244738301</v>
      </c>
      <c r="P12" s="6"/>
      <c r="Q12" s="6">
        <v>109941535</v>
      </c>
      <c r="R12" s="6"/>
      <c r="S12" s="6">
        <v>9970</v>
      </c>
      <c r="T12" s="6"/>
      <c r="U12" s="6">
        <v>1137650543325</v>
      </c>
      <c r="V12" s="6"/>
      <c r="W12" s="6">
        <v>1095856776135</v>
      </c>
      <c r="X12" s="4"/>
      <c r="Y12" s="8">
        <v>0.21462165912711534</v>
      </c>
    </row>
    <row r="13" spans="1:25">
      <c r="A13" s="1" t="s">
        <v>19</v>
      </c>
      <c r="C13" s="6">
        <v>20000000</v>
      </c>
      <c r="D13" s="6"/>
      <c r="E13" s="6">
        <v>200000000000</v>
      </c>
      <c r="F13" s="6"/>
      <c r="G13" s="6">
        <v>199992500000</v>
      </c>
      <c r="H13" s="6"/>
      <c r="I13" s="6">
        <v>372935684</v>
      </c>
      <c r="J13" s="6"/>
      <c r="K13" s="6">
        <v>3758915004393</v>
      </c>
      <c r="L13" s="6"/>
      <c r="M13" s="6">
        <v>-372452707</v>
      </c>
      <c r="N13" s="6"/>
      <c r="O13" s="6">
        <v>3754232189934</v>
      </c>
      <c r="P13" s="6"/>
      <c r="Q13" s="6">
        <v>20482977</v>
      </c>
      <c r="R13" s="6"/>
      <c r="S13" s="6">
        <v>10161</v>
      </c>
      <c r="T13" s="6"/>
      <c r="U13" s="6">
        <v>207920002036</v>
      </c>
      <c r="V13" s="6"/>
      <c r="W13" s="6">
        <v>208119724514.651</v>
      </c>
      <c r="X13" s="4"/>
      <c r="Y13" s="8">
        <v>4.0759889015638533E-2</v>
      </c>
    </row>
    <row r="14" spans="1:25" ht="24.75" thickBot="1">
      <c r="C14" s="4"/>
      <c r="D14" s="4"/>
      <c r="E14" s="5">
        <f>SUM(E9:E13)</f>
        <v>4813135584613</v>
      </c>
      <c r="F14" s="4"/>
      <c r="G14" s="5">
        <f>SUM(G9:G13)</f>
        <v>4944949502226.04</v>
      </c>
      <c r="H14" s="4"/>
      <c r="I14" s="4"/>
      <c r="J14" s="4"/>
      <c r="K14" s="5">
        <f>SUM(K9:K13)</f>
        <v>5752422525270</v>
      </c>
      <c r="L14" s="4"/>
      <c r="M14" s="5">
        <f>SUM(M9:M13)</f>
        <v>-422255964</v>
      </c>
      <c r="N14" s="4"/>
      <c r="O14" s="5">
        <f>SUM(O9:O13)</f>
        <v>5728885902449</v>
      </c>
      <c r="P14" s="4"/>
      <c r="Q14" s="4"/>
      <c r="R14" s="4"/>
      <c r="S14" s="4"/>
      <c r="T14" s="4"/>
      <c r="U14" s="5">
        <f>SUM(U9:U13)</f>
        <v>4843819788945</v>
      </c>
      <c r="V14" s="4"/>
      <c r="W14" s="5">
        <f>SUM(W9:W13)</f>
        <v>4869542156761.2793</v>
      </c>
      <c r="X14" s="4"/>
      <c r="Y14" s="9">
        <f>SUM(Y9:Y13)</f>
        <v>0.95369143087975228</v>
      </c>
    </row>
    <row r="15" spans="1:25" ht="24.75" thickTop="1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3:25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7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Y18"/>
  <sheetViews>
    <sheetView rightToLeft="1" workbookViewId="0">
      <selection activeCell="S11" sqref="S11"/>
    </sheetView>
  </sheetViews>
  <sheetFormatPr defaultRowHeight="24"/>
  <cols>
    <col min="1" max="1" width="20.140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5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25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25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25" ht="24.75">
      <c r="A6" s="16" t="s">
        <v>23</v>
      </c>
      <c r="C6" s="17" t="s">
        <v>24</v>
      </c>
      <c r="D6" s="17" t="s">
        <v>24</v>
      </c>
      <c r="E6" s="17" t="s">
        <v>24</v>
      </c>
      <c r="F6" s="17" t="s">
        <v>24</v>
      </c>
      <c r="G6" s="17" t="s">
        <v>24</v>
      </c>
      <c r="H6" s="17" t="s">
        <v>24</v>
      </c>
      <c r="I6" s="17" t="s">
        <v>24</v>
      </c>
      <c r="K6" s="17" t="s">
        <v>79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</row>
    <row r="7" spans="1:25" ht="24.75">
      <c r="A7" s="17" t="s">
        <v>23</v>
      </c>
      <c r="C7" s="17" t="s">
        <v>25</v>
      </c>
      <c r="E7" s="17" t="s">
        <v>26</v>
      </c>
      <c r="G7" s="17" t="s">
        <v>27</v>
      </c>
      <c r="I7" s="17" t="s">
        <v>21</v>
      </c>
      <c r="K7" s="17" t="s">
        <v>28</v>
      </c>
      <c r="M7" s="17" t="s">
        <v>29</v>
      </c>
      <c r="O7" s="17" t="s">
        <v>30</v>
      </c>
      <c r="Q7" s="17" t="s">
        <v>28</v>
      </c>
      <c r="S7" s="17" t="s">
        <v>22</v>
      </c>
    </row>
    <row r="8" spans="1:25">
      <c r="A8" s="1" t="s">
        <v>31</v>
      </c>
      <c r="C8" s="4" t="s">
        <v>32</v>
      </c>
      <c r="D8" s="4"/>
      <c r="E8" s="4" t="s">
        <v>33</v>
      </c>
      <c r="F8" s="4"/>
      <c r="G8" s="4" t="s">
        <v>34</v>
      </c>
      <c r="H8" s="4"/>
      <c r="I8" s="7">
        <v>8</v>
      </c>
      <c r="J8" s="4"/>
      <c r="K8" s="7">
        <v>1353534669</v>
      </c>
      <c r="L8" s="4"/>
      <c r="M8" s="7">
        <v>0</v>
      </c>
      <c r="N8" s="4"/>
      <c r="O8" s="7">
        <v>1353206200</v>
      </c>
      <c r="P8" s="4"/>
      <c r="Q8" s="7">
        <v>328469</v>
      </c>
      <c r="R8" s="4"/>
      <c r="S8" s="8">
        <v>6.4330087003047485E-8</v>
      </c>
      <c r="T8" s="4"/>
      <c r="U8" s="4"/>
      <c r="V8" s="4"/>
      <c r="W8" s="4"/>
      <c r="X8" s="4"/>
      <c r="Y8" s="4"/>
    </row>
    <row r="9" spans="1:25">
      <c r="A9" s="1" t="s">
        <v>35</v>
      </c>
      <c r="C9" s="4" t="s">
        <v>36</v>
      </c>
      <c r="D9" s="4"/>
      <c r="E9" s="4" t="s">
        <v>33</v>
      </c>
      <c r="F9" s="4"/>
      <c r="G9" s="4" t="s">
        <v>37</v>
      </c>
      <c r="H9" s="4"/>
      <c r="I9" s="7">
        <v>8</v>
      </c>
      <c r="J9" s="4"/>
      <c r="K9" s="7">
        <v>4033794889</v>
      </c>
      <c r="L9" s="4"/>
      <c r="M9" s="7">
        <v>12082107702</v>
      </c>
      <c r="N9" s="4"/>
      <c r="O9" s="7">
        <v>33007132</v>
      </c>
      <c r="P9" s="4"/>
      <c r="Q9" s="7">
        <v>16082895459</v>
      </c>
      <c r="R9" s="4"/>
      <c r="S9" s="8">
        <v>3.1498073307934301E-3</v>
      </c>
      <c r="T9" s="4"/>
      <c r="U9" s="4"/>
      <c r="V9" s="4"/>
      <c r="W9" s="4"/>
      <c r="X9" s="4"/>
      <c r="Y9" s="4"/>
    </row>
    <row r="10" spans="1:25">
      <c r="A10" s="1" t="s">
        <v>38</v>
      </c>
      <c r="C10" s="4" t="s">
        <v>39</v>
      </c>
      <c r="D10" s="4"/>
      <c r="E10" s="4" t="s">
        <v>33</v>
      </c>
      <c r="F10" s="4"/>
      <c r="G10" s="4" t="s">
        <v>40</v>
      </c>
      <c r="H10" s="4"/>
      <c r="I10" s="7">
        <v>8</v>
      </c>
      <c r="J10" s="4"/>
      <c r="K10" s="7">
        <v>141744666042</v>
      </c>
      <c r="L10" s="4"/>
      <c r="M10" s="7">
        <v>34369472600</v>
      </c>
      <c r="N10" s="4"/>
      <c r="O10" s="7">
        <v>22126482930</v>
      </c>
      <c r="P10" s="4"/>
      <c r="Q10" s="7">
        <v>153987655712</v>
      </c>
      <c r="R10" s="4"/>
      <c r="S10" s="8">
        <v>3.0158216724708514E-2</v>
      </c>
      <c r="T10" s="4"/>
      <c r="U10" s="4"/>
      <c r="V10" s="4"/>
      <c r="W10" s="4"/>
      <c r="X10" s="4"/>
      <c r="Y10" s="4"/>
    </row>
    <row r="11" spans="1:25">
      <c r="A11" s="1" t="s">
        <v>35</v>
      </c>
      <c r="C11" s="4" t="s">
        <v>41</v>
      </c>
      <c r="D11" s="4"/>
      <c r="E11" s="4" t="s">
        <v>33</v>
      </c>
      <c r="F11" s="4"/>
      <c r="G11" s="4" t="s">
        <v>42</v>
      </c>
      <c r="H11" s="4"/>
      <c r="I11" s="7">
        <v>8</v>
      </c>
      <c r="J11" s="4"/>
      <c r="K11" s="7">
        <v>151231328238</v>
      </c>
      <c r="L11" s="4"/>
      <c r="M11" s="7">
        <v>807214544562</v>
      </c>
      <c r="N11" s="4"/>
      <c r="O11" s="7">
        <v>928608000673</v>
      </c>
      <c r="P11" s="4"/>
      <c r="Q11" s="7">
        <v>29837872127</v>
      </c>
      <c r="R11" s="4"/>
      <c r="S11" s="8">
        <v>5.8436957822982239E-3</v>
      </c>
      <c r="T11" s="4"/>
      <c r="U11" s="4"/>
      <c r="V11" s="4"/>
      <c r="W11" s="4"/>
      <c r="X11" s="4"/>
      <c r="Y11" s="4"/>
    </row>
    <row r="12" spans="1:25">
      <c r="A12" s="1" t="s">
        <v>35</v>
      </c>
      <c r="C12" s="4" t="s">
        <v>43</v>
      </c>
      <c r="D12" s="4"/>
      <c r="E12" s="4" t="s">
        <v>33</v>
      </c>
      <c r="F12" s="4"/>
      <c r="G12" s="4" t="s">
        <v>42</v>
      </c>
      <c r="H12" s="4"/>
      <c r="I12" s="7">
        <v>8</v>
      </c>
      <c r="J12" s="4"/>
      <c r="K12" s="7">
        <v>36437463950</v>
      </c>
      <c r="L12" s="4"/>
      <c r="M12" s="7">
        <v>706011426637</v>
      </c>
      <c r="N12" s="4"/>
      <c r="O12" s="7">
        <v>741762442930</v>
      </c>
      <c r="P12" s="4"/>
      <c r="Q12" s="7">
        <v>686447657</v>
      </c>
      <c r="R12" s="4"/>
      <c r="S12" s="8">
        <v>1.3443958942197922E-4</v>
      </c>
      <c r="T12" s="4"/>
      <c r="U12" s="4"/>
      <c r="V12" s="4"/>
      <c r="W12" s="4"/>
      <c r="X12" s="4"/>
      <c r="Y12" s="4"/>
    </row>
    <row r="13" spans="1:25">
      <c r="A13" s="1" t="s">
        <v>35</v>
      </c>
      <c r="C13" s="4" t="s">
        <v>44</v>
      </c>
      <c r="D13" s="4"/>
      <c r="E13" s="4" t="s">
        <v>33</v>
      </c>
      <c r="F13" s="4"/>
      <c r="G13" s="4" t="s">
        <v>45</v>
      </c>
      <c r="H13" s="4"/>
      <c r="I13" s="7">
        <v>8</v>
      </c>
      <c r="J13" s="4"/>
      <c r="K13" s="7">
        <v>0</v>
      </c>
      <c r="L13" s="4"/>
      <c r="M13" s="7">
        <v>3086915650000</v>
      </c>
      <c r="N13" s="4"/>
      <c r="O13" s="7">
        <v>3051961100000</v>
      </c>
      <c r="P13" s="4"/>
      <c r="Q13" s="7">
        <v>34954550000</v>
      </c>
      <c r="R13" s="4"/>
      <c r="S13" s="8">
        <v>6.8457883168651324E-3</v>
      </c>
      <c r="T13" s="4"/>
      <c r="U13" s="4"/>
      <c r="V13" s="4"/>
      <c r="W13" s="4"/>
      <c r="X13" s="4"/>
      <c r="Y13" s="4"/>
    </row>
    <row r="14" spans="1:25" ht="24.75" thickBot="1">
      <c r="C14" s="4"/>
      <c r="D14" s="4"/>
      <c r="E14" s="4"/>
      <c r="F14" s="4"/>
      <c r="G14" s="4"/>
      <c r="H14" s="4"/>
      <c r="I14" s="4"/>
      <c r="J14" s="4"/>
      <c r="K14" s="5">
        <f>SUM(K8:K13)</f>
        <v>334800787788</v>
      </c>
      <c r="L14" s="4"/>
      <c r="M14" s="5">
        <f>SUM(M8:M13)</f>
        <v>4646593201501</v>
      </c>
      <c r="N14" s="4"/>
      <c r="O14" s="5">
        <f>SUM(O8:O13)</f>
        <v>4745844239865</v>
      </c>
      <c r="P14" s="4"/>
      <c r="Q14" s="5">
        <f>SUM(Q8:Q13)</f>
        <v>235549749424</v>
      </c>
      <c r="R14" s="4"/>
      <c r="S14" s="9">
        <f>SUM(S8:S13)</f>
        <v>4.6132012074174278E-2</v>
      </c>
      <c r="T14" s="4"/>
      <c r="U14" s="4"/>
      <c r="V14" s="4"/>
      <c r="W14" s="4"/>
      <c r="X14" s="4"/>
      <c r="Y14" s="4"/>
    </row>
    <row r="15" spans="1:25" ht="24.75" thickTop="1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3:25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3:25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</sheetData>
  <mergeCells count="17">
    <mergeCell ref="M6:O6"/>
    <mergeCell ref="A4:S4"/>
    <mergeCell ref="A3:S3"/>
    <mergeCell ref="A2:S2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  <mergeCell ref="O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5"/>
  <sheetViews>
    <sheetView rightToLeft="1" workbookViewId="0">
      <selection activeCell="K14" sqref="K14"/>
    </sheetView>
  </sheetViews>
  <sheetFormatPr defaultRowHeight="24"/>
  <cols>
    <col min="1" max="1" width="20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4.28515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4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4.75">
      <c r="A3" s="18" t="s">
        <v>46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4.75">
      <c r="A6" s="17" t="s">
        <v>47</v>
      </c>
      <c r="B6" s="17" t="s">
        <v>47</v>
      </c>
      <c r="C6" s="17" t="s">
        <v>47</v>
      </c>
      <c r="D6" s="17" t="s">
        <v>47</v>
      </c>
      <c r="E6" s="17" t="s">
        <v>47</v>
      </c>
      <c r="F6" s="17" t="s">
        <v>47</v>
      </c>
      <c r="G6" s="17" t="s">
        <v>47</v>
      </c>
      <c r="I6" s="17" t="s">
        <v>48</v>
      </c>
      <c r="J6" s="17" t="s">
        <v>48</v>
      </c>
      <c r="K6" s="17" t="s">
        <v>48</v>
      </c>
      <c r="L6" s="17" t="s">
        <v>48</v>
      </c>
      <c r="M6" s="17" t="s">
        <v>48</v>
      </c>
      <c r="O6" s="17" t="s">
        <v>49</v>
      </c>
      <c r="P6" s="17" t="s">
        <v>49</v>
      </c>
      <c r="Q6" s="17" t="s">
        <v>49</v>
      </c>
      <c r="R6" s="17" t="s">
        <v>49</v>
      </c>
      <c r="S6" s="17" t="s">
        <v>49</v>
      </c>
    </row>
    <row r="7" spans="1:19" ht="24.75">
      <c r="A7" s="19" t="s">
        <v>50</v>
      </c>
      <c r="C7" s="19" t="s">
        <v>51</v>
      </c>
      <c r="E7" s="19" t="s">
        <v>20</v>
      </c>
      <c r="F7" s="10"/>
      <c r="G7" s="19" t="s">
        <v>21</v>
      </c>
      <c r="I7" s="19" t="s">
        <v>52</v>
      </c>
      <c r="K7" s="19" t="s">
        <v>53</v>
      </c>
      <c r="M7" s="19" t="s">
        <v>54</v>
      </c>
      <c r="O7" s="19" t="s">
        <v>52</v>
      </c>
      <c r="Q7" s="19" t="s">
        <v>53</v>
      </c>
      <c r="S7" s="19" t="s">
        <v>54</v>
      </c>
    </row>
    <row r="8" spans="1:19">
      <c r="A8" s="1" t="s">
        <v>31</v>
      </c>
      <c r="C8" s="7">
        <v>30</v>
      </c>
      <c r="D8" s="4"/>
      <c r="E8" s="4" t="s">
        <v>80</v>
      </c>
      <c r="F8" s="4"/>
      <c r="G8" s="7">
        <v>8</v>
      </c>
      <c r="H8" s="4"/>
      <c r="I8" s="7">
        <v>0</v>
      </c>
      <c r="J8" s="4"/>
      <c r="K8" s="7">
        <v>0</v>
      </c>
      <c r="L8" s="4"/>
      <c r="M8" s="7">
        <v>0</v>
      </c>
      <c r="N8" s="4"/>
      <c r="O8" s="7">
        <v>1344007522</v>
      </c>
      <c r="P8" s="4"/>
      <c r="Q8" s="7">
        <v>0</v>
      </c>
      <c r="R8" s="4"/>
      <c r="S8" s="7">
        <v>1344007522</v>
      </c>
    </row>
    <row r="9" spans="1:19">
      <c r="A9" s="1" t="s">
        <v>35</v>
      </c>
      <c r="C9" s="7">
        <v>17</v>
      </c>
      <c r="D9" s="4"/>
      <c r="E9" s="4" t="s">
        <v>80</v>
      </c>
      <c r="F9" s="4"/>
      <c r="G9" s="7">
        <v>8</v>
      </c>
      <c r="H9" s="4"/>
      <c r="I9" s="7">
        <v>27407702</v>
      </c>
      <c r="J9" s="4"/>
      <c r="K9" s="7">
        <v>0</v>
      </c>
      <c r="L9" s="4"/>
      <c r="M9" s="7">
        <v>27407702</v>
      </c>
      <c r="N9" s="4"/>
      <c r="O9" s="7">
        <v>32711748</v>
      </c>
      <c r="P9" s="4"/>
      <c r="Q9" s="7">
        <v>0</v>
      </c>
      <c r="R9" s="4"/>
      <c r="S9" s="7">
        <v>32711748</v>
      </c>
    </row>
    <row r="10" spans="1:19">
      <c r="A10" s="1" t="s">
        <v>35</v>
      </c>
      <c r="C10" s="7">
        <v>20</v>
      </c>
      <c r="D10" s="4"/>
      <c r="E10" s="4" t="s">
        <v>80</v>
      </c>
      <c r="F10" s="4"/>
      <c r="G10" s="7">
        <v>8</v>
      </c>
      <c r="H10" s="4"/>
      <c r="I10" s="7">
        <v>64124562</v>
      </c>
      <c r="J10" s="4"/>
      <c r="K10" s="7">
        <v>0</v>
      </c>
      <c r="L10" s="4"/>
      <c r="M10" s="7">
        <v>64124562</v>
      </c>
      <c r="N10" s="4"/>
      <c r="O10" s="7">
        <v>151660376</v>
      </c>
      <c r="P10" s="4"/>
      <c r="Q10" s="7">
        <v>0</v>
      </c>
      <c r="R10" s="4"/>
      <c r="S10" s="7">
        <v>151660376</v>
      </c>
    </row>
    <row r="11" spans="1:19">
      <c r="A11" s="1" t="s">
        <v>35</v>
      </c>
      <c r="C11" s="7">
        <v>20</v>
      </c>
      <c r="D11" s="4"/>
      <c r="E11" s="4" t="s">
        <v>80</v>
      </c>
      <c r="F11" s="4"/>
      <c r="G11" s="7">
        <v>8</v>
      </c>
      <c r="H11" s="4"/>
      <c r="I11" s="7">
        <v>46637</v>
      </c>
      <c r="J11" s="4"/>
      <c r="K11" s="7">
        <v>0</v>
      </c>
      <c r="L11" s="4"/>
      <c r="M11" s="7">
        <v>46637</v>
      </c>
      <c r="N11" s="4"/>
      <c r="O11" s="7">
        <v>2781088</v>
      </c>
      <c r="P11" s="4"/>
      <c r="Q11" s="7">
        <v>0</v>
      </c>
      <c r="R11" s="4"/>
      <c r="S11" s="7">
        <v>2781088</v>
      </c>
    </row>
    <row r="12" spans="1:19" ht="24.75" thickBot="1">
      <c r="C12" s="4"/>
      <c r="D12" s="4"/>
      <c r="E12" s="4"/>
      <c r="F12" s="4"/>
      <c r="G12" s="4"/>
      <c r="H12" s="4"/>
      <c r="I12" s="5">
        <f>SUM(I8:I11)</f>
        <v>91578901</v>
      </c>
      <c r="J12" s="4"/>
      <c r="K12" s="5">
        <f>SUM(K8:K11)</f>
        <v>0</v>
      </c>
      <c r="L12" s="4"/>
      <c r="M12" s="5">
        <f>SUM(M8:M11)</f>
        <v>91578901</v>
      </c>
      <c r="N12" s="4"/>
      <c r="O12" s="5">
        <f>SUM(O8:O11)</f>
        <v>1531160734</v>
      </c>
      <c r="P12" s="4"/>
      <c r="Q12" s="5">
        <f>SUM(Q8:Q11)</f>
        <v>0</v>
      </c>
      <c r="R12" s="4"/>
      <c r="S12" s="5">
        <f>SUM(S8:S11)</f>
        <v>1531160734</v>
      </c>
    </row>
    <row r="13" spans="1:19" ht="24.75" thickTop="1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</sheetData>
  <mergeCells count="16">
    <mergeCell ref="A4:S4"/>
    <mergeCell ref="A3:S3"/>
    <mergeCell ref="A2:S2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0"/>
  <sheetViews>
    <sheetView rightToLeft="1" workbookViewId="0">
      <selection activeCell="E23" sqref="E23"/>
    </sheetView>
  </sheetViews>
  <sheetFormatPr defaultRowHeight="24"/>
  <cols>
    <col min="1" max="1" width="16.710937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4.75">
      <c r="A3" s="18" t="s">
        <v>46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4.75">
      <c r="A6" s="16" t="s">
        <v>3</v>
      </c>
      <c r="C6" s="17" t="s">
        <v>56</v>
      </c>
      <c r="D6" s="17" t="s">
        <v>56</v>
      </c>
      <c r="E6" s="17" t="s">
        <v>56</v>
      </c>
      <c r="F6" s="17" t="s">
        <v>56</v>
      </c>
      <c r="G6" s="17" t="s">
        <v>56</v>
      </c>
      <c r="I6" s="17" t="s">
        <v>48</v>
      </c>
      <c r="J6" s="17" t="s">
        <v>48</v>
      </c>
      <c r="K6" s="17" t="s">
        <v>48</v>
      </c>
      <c r="L6" s="17" t="s">
        <v>48</v>
      </c>
      <c r="M6" s="17" t="s">
        <v>48</v>
      </c>
      <c r="O6" s="17" t="s">
        <v>49</v>
      </c>
      <c r="P6" s="17" t="s">
        <v>49</v>
      </c>
      <c r="Q6" s="17" t="s">
        <v>49</v>
      </c>
      <c r="R6" s="17" t="s">
        <v>49</v>
      </c>
      <c r="S6" s="17" t="s">
        <v>49</v>
      </c>
    </row>
    <row r="7" spans="1:19" ht="24.75">
      <c r="A7" s="17" t="s">
        <v>3</v>
      </c>
      <c r="C7" s="17" t="s">
        <v>57</v>
      </c>
      <c r="E7" s="17" t="s">
        <v>58</v>
      </c>
      <c r="G7" s="17" t="s">
        <v>59</v>
      </c>
      <c r="I7" s="17" t="s">
        <v>60</v>
      </c>
      <c r="K7" s="17" t="s">
        <v>53</v>
      </c>
      <c r="M7" s="17" t="s">
        <v>61</v>
      </c>
      <c r="O7" s="17" t="s">
        <v>60</v>
      </c>
      <c r="Q7" s="17" t="s">
        <v>53</v>
      </c>
      <c r="S7" s="17" t="s">
        <v>61</v>
      </c>
    </row>
    <row r="8" spans="1:19">
      <c r="A8" s="1" t="s">
        <v>17</v>
      </c>
      <c r="C8" s="4" t="s">
        <v>62</v>
      </c>
      <c r="D8" s="4"/>
      <c r="E8" s="7">
        <v>171847359</v>
      </c>
      <c r="F8" s="4"/>
      <c r="G8" s="7">
        <v>200</v>
      </c>
      <c r="H8" s="4"/>
      <c r="I8" s="7">
        <v>0</v>
      </c>
      <c r="J8" s="4"/>
      <c r="K8" s="7">
        <v>0</v>
      </c>
      <c r="L8" s="4"/>
      <c r="M8" s="7">
        <v>0</v>
      </c>
      <c r="N8" s="4"/>
      <c r="O8" s="7">
        <v>34369471800</v>
      </c>
      <c r="P8" s="4"/>
      <c r="Q8" s="7">
        <v>0</v>
      </c>
      <c r="R8" s="4"/>
      <c r="S8" s="7">
        <v>34369471800</v>
      </c>
    </row>
    <row r="9" spans="1:19" ht="24.75" thickBot="1">
      <c r="C9" s="4"/>
      <c r="D9" s="4"/>
      <c r="E9" s="4"/>
      <c r="F9" s="4"/>
      <c r="G9" s="4"/>
      <c r="H9" s="4"/>
      <c r="I9" s="5">
        <f>SUM(I8)</f>
        <v>0</v>
      </c>
      <c r="J9" s="4"/>
      <c r="K9" s="5">
        <f>SUM(K8)</f>
        <v>0</v>
      </c>
      <c r="L9" s="4"/>
      <c r="M9" s="5">
        <f>SUM(M8)</f>
        <v>0</v>
      </c>
      <c r="N9" s="4"/>
      <c r="O9" s="5">
        <f>SUM(O8)</f>
        <v>34369471800</v>
      </c>
      <c r="P9" s="4"/>
      <c r="Q9" s="5">
        <f>SUM(Q8)</f>
        <v>0</v>
      </c>
      <c r="R9" s="4"/>
      <c r="S9" s="5">
        <f>SUM(S8)</f>
        <v>34369471800</v>
      </c>
    </row>
    <row r="10" spans="1:19" ht="24.75" thickTop="1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</sheetData>
  <mergeCells count="16">
    <mergeCell ref="A4:S4"/>
    <mergeCell ref="A3:S3"/>
    <mergeCell ref="A2:S2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7"/>
  <sheetViews>
    <sheetView rightToLeft="1" workbookViewId="0">
      <selection activeCell="I14" sqref="I14:Q16"/>
    </sheetView>
  </sheetViews>
  <sheetFormatPr defaultRowHeight="24"/>
  <cols>
    <col min="1" max="1" width="32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2.42578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>
      <c r="A3" s="18" t="s">
        <v>46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>
      <c r="A6" s="16" t="s">
        <v>3</v>
      </c>
      <c r="C6" s="17" t="s">
        <v>48</v>
      </c>
      <c r="D6" s="17" t="s">
        <v>48</v>
      </c>
      <c r="E6" s="17" t="s">
        <v>48</v>
      </c>
      <c r="F6" s="17" t="s">
        <v>48</v>
      </c>
      <c r="G6" s="17" t="s">
        <v>48</v>
      </c>
      <c r="H6" s="17" t="s">
        <v>48</v>
      </c>
      <c r="I6" s="17" t="s">
        <v>48</v>
      </c>
      <c r="K6" s="17" t="s">
        <v>49</v>
      </c>
      <c r="L6" s="17" t="s">
        <v>49</v>
      </c>
      <c r="M6" s="17" t="s">
        <v>49</v>
      </c>
      <c r="N6" s="17" t="s">
        <v>49</v>
      </c>
      <c r="O6" s="17" t="s">
        <v>49</v>
      </c>
      <c r="P6" s="17" t="s">
        <v>49</v>
      </c>
      <c r="Q6" s="17" t="s">
        <v>49</v>
      </c>
    </row>
    <row r="7" spans="1:17" ht="24.75">
      <c r="A7" s="17" t="s">
        <v>3</v>
      </c>
      <c r="C7" s="17" t="s">
        <v>7</v>
      </c>
      <c r="E7" s="17" t="s">
        <v>63</v>
      </c>
      <c r="G7" s="17" t="s">
        <v>64</v>
      </c>
      <c r="I7" s="17" t="s">
        <v>65</v>
      </c>
      <c r="K7" s="17" t="s">
        <v>7</v>
      </c>
      <c r="M7" s="17" t="s">
        <v>63</v>
      </c>
      <c r="O7" s="17" t="s">
        <v>64</v>
      </c>
      <c r="Q7" s="17" t="s">
        <v>65</v>
      </c>
    </row>
    <row r="8" spans="1:17">
      <c r="A8" s="1" t="s">
        <v>16</v>
      </c>
      <c r="C8" s="7">
        <v>9611296</v>
      </c>
      <c r="D8" s="4"/>
      <c r="E8" s="7">
        <v>2458139350752</v>
      </c>
      <c r="F8" s="4"/>
      <c r="G8" s="7">
        <v>2494441461819</v>
      </c>
      <c r="H8" s="4"/>
      <c r="I8" s="6">
        <f>E8-G8</f>
        <v>-36302111067</v>
      </c>
      <c r="J8" s="4"/>
      <c r="K8" s="7">
        <v>9611296</v>
      </c>
      <c r="L8" s="4"/>
      <c r="M8" s="7">
        <v>2458139350752</v>
      </c>
      <c r="N8" s="4"/>
      <c r="O8" s="7">
        <v>2618181886468</v>
      </c>
      <c r="P8" s="4"/>
      <c r="Q8" s="6">
        <f>M8-O8</f>
        <v>-160042535716</v>
      </c>
    </row>
    <row r="9" spans="1:17">
      <c r="A9" s="1" t="s">
        <v>17</v>
      </c>
      <c r="C9" s="7">
        <v>244751454</v>
      </c>
      <c r="D9" s="4"/>
      <c r="E9" s="7">
        <v>1014946588014</v>
      </c>
      <c r="F9" s="4"/>
      <c r="G9" s="7">
        <v>1003095952333</v>
      </c>
      <c r="H9" s="4"/>
      <c r="I9" s="6">
        <f t="shared" ref="I9:I12" si="0">E9-G9</f>
        <v>11850635681</v>
      </c>
      <c r="J9" s="4"/>
      <c r="K9" s="7">
        <v>244751454</v>
      </c>
      <c r="L9" s="4"/>
      <c r="M9" s="7">
        <v>1014946588014</v>
      </c>
      <c r="N9" s="4"/>
      <c r="O9" s="7">
        <v>964095811217</v>
      </c>
      <c r="P9" s="4"/>
      <c r="Q9" s="6">
        <f t="shared" ref="Q9:Q11" si="1">M9-O9</f>
        <v>50850776797</v>
      </c>
    </row>
    <row r="10" spans="1:17">
      <c r="A10" s="1" t="s">
        <v>15</v>
      </c>
      <c r="C10" s="7">
        <v>2701311</v>
      </c>
      <c r="D10" s="4"/>
      <c r="E10" s="7">
        <v>92479717344</v>
      </c>
      <c r="F10" s="4"/>
      <c r="G10" s="7">
        <v>90319290759</v>
      </c>
      <c r="H10" s="4"/>
      <c r="I10" s="6">
        <f t="shared" si="0"/>
        <v>2160426585</v>
      </c>
      <c r="J10" s="4"/>
      <c r="K10" s="7">
        <v>2701311</v>
      </c>
      <c r="L10" s="4"/>
      <c r="M10" s="7">
        <v>92479717344</v>
      </c>
      <c r="N10" s="4"/>
      <c r="O10" s="7">
        <v>91942484177</v>
      </c>
      <c r="P10" s="4"/>
      <c r="Q10" s="6">
        <f t="shared" si="1"/>
        <v>537233167</v>
      </c>
    </row>
    <row r="11" spans="1:17">
      <c r="A11" s="1" t="s">
        <v>18</v>
      </c>
      <c r="C11" s="7">
        <v>109941535</v>
      </c>
      <c r="D11" s="4"/>
      <c r="E11" s="7">
        <v>1095856776137</v>
      </c>
      <c r="F11" s="4"/>
      <c r="G11" s="7">
        <v>1117146044056</v>
      </c>
      <c r="H11" s="4"/>
      <c r="I11" s="6">
        <f t="shared" si="0"/>
        <v>-21289267919</v>
      </c>
      <c r="J11" s="4"/>
      <c r="K11" s="7">
        <v>109941535</v>
      </c>
      <c r="L11" s="4"/>
      <c r="M11" s="7">
        <v>1095856776137</v>
      </c>
      <c r="N11" s="4"/>
      <c r="O11" s="7">
        <v>1136864035085</v>
      </c>
      <c r="P11" s="4"/>
      <c r="Q11" s="6">
        <f t="shared" si="1"/>
        <v>-41007258948</v>
      </c>
    </row>
    <row r="12" spans="1:17">
      <c r="A12" s="1" t="s">
        <v>19</v>
      </c>
      <c r="C12" s="7">
        <v>20482977</v>
      </c>
      <c r="D12" s="4"/>
      <c r="E12" s="7">
        <v>208119724517</v>
      </c>
      <c r="F12" s="4"/>
      <c r="G12" s="7">
        <v>207912502036</v>
      </c>
      <c r="H12" s="4"/>
      <c r="I12" s="6">
        <f t="shared" si="0"/>
        <v>207222481</v>
      </c>
      <c r="J12" s="4"/>
      <c r="K12" s="7">
        <v>20482977</v>
      </c>
      <c r="L12" s="4"/>
      <c r="M12" s="7">
        <v>208119724517</v>
      </c>
      <c r="N12" s="4"/>
      <c r="O12" s="7">
        <v>207920002036</v>
      </c>
      <c r="P12" s="4"/>
      <c r="Q12" s="6">
        <f>M12-O12</f>
        <v>199722481</v>
      </c>
    </row>
    <row r="13" spans="1:17" ht="24.75" thickBot="1">
      <c r="C13" s="4"/>
      <c r="D13" s="4"/>
      <c r="E13" s="5">
        <f>SUM(E8:E12)</f>
        <v>4869542156764</v>
      </c>
      <c r="F13" s="4"/>
      <c r="G13" s="5">
        <f>SUM(G8:G12)</f>
        <v>4912915251003</v>
      </c>
      <c r="H13" s="4"/>
      <c r="I13" s="11">
        <f>SUM(I8:I12)</f>
        <v>-43373094239</v>
      </c>
      <c r="J13" s="4"/>
      <c r="K13" s="4"/>
      <c r="L13" s="4"/>
      <c r="M13" s="5">
        <f>SUM(M8:M12)</f>
        <v>4869542156764</v>
      </c>
      <c r="N13" s="4"/>
      <c r="O13" s="5">
        <f>SUM(O8:O12)</f>
        <v>5019004218983</v>
      </c>
      <c r="P13" s="4"/>
      <c r="Q13" s="11">
        <f>SUM(Q8:Q12)</f>
        <v>-149462062219</v>
      </c>
    </row>
    <row r="14" spans="1:17" ht="24.75" thickTop="1">
      <c r="C14" s="4"/>
      <c r="D14" s="4"/>
      <c r="E14" s="4"/>
      <c r="F14" s="4"/>
      <c r="G14" s="4"/>
      <c r="H14" s="4"/>
      <c r="I14" s="7"/>
      <c r="J14" s="4"/>
      <c r="K14" s="4"/>
      <c r="L14" s="4"/>
      <c r="M14" s="4"/>
      <c r="N14" s="4"/>
      <c r="O14" s="4"/>
      <c r="P14" s="4"/>
      <c r="Q14" s="6"/>
    </row>
    <row r="15" spans="1:17">
      <c r="C15" s="4"/>
      <c r="D15" s="4"/>
      <c r="E15" s="4"/>
      <c r="F15" s="4"/>
      <c r="G15" s="4"/>
      <c r="H15" s="4"/>
      <c r="I15" s="7"/>
      <c r="J15" s="4"/>
      <c r="K15" s="4"/>
      <c r="L15" s="4"/>
      <c r="M15" s="4"/>
      <c r="N15" s="4"/>
      <c r="O15" s="4"/>
      <c r="P15" s="4"/>
      <c r="Q15" s="6"/>
    </row>
    <row r="16" spans="1:17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3:17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Z14"/>
  <sheetViews>
    <sheetView rightToLeft="1" workbookViewId="0">
      <selection activeCell="Q13" sqref="Q13"/>
    </sheetView>
  </sheetViews>
  <sheetFormatPr defaultRowHeight="24"/>
  <cols>
    <col min="1" max="1" width="32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26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26" ht="24.75">
      <c r="A3" s="18" t="s">
        <v>46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26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26" ht="24.75">
      <c r="A6" s="16" t="s">
        <v>3</v>
      </c>
      <c r="C6" s="17" t="s">
        <v>48</v>
      </c>
      <c r="D6" s="17" t="s">
        <v>48</v>
      </c>
      <c r="E6" s="17" t="s">
        <v>48</v>
      </c>
      <c r="F6" s="17" t="s">
        <v>48</v>
      </c>
      <c r="G6" s="17" t="s">
        <v>48</v>
      </c>
      <c r="H6" s="17" t="s">
        <v>48</v>
      </c>
      <c r="I6" s="17" t="s">
        <v>48</v>
      </c>
      <c r="K6" s="17" t="s">
        <v>49</v>
      </c>
      <c r="L6" s="17" t="s">
        <v>49</v>
      </c>
      <c r="M6" s="17" t="s">
        <v>49</v>
      </c>
      <c r="N6" s="17" t="s">
        <v>49</v>
      </c>
      <c r="O6" s="17" t="s">
        <v>49</v>
      </c>
      <c r="P6" s="17" t="s">
        <v>49</v>
      </c>
      <c r="Q6" s="17" t="s">
        <v>49</v>
      </c>
    </row>
    <row r="7" spans="1:26" ht="24.75">
      <c r="A7" s="17" t="s">
        <v>3</v>
      </c>
      <c r="C7" s="17" t="s">
        <v>7</v>
      </c>
      <c r="E7" s="17" t="s">
        <v>63</v>
      </c>
      <c r="G7" s="17" t="s">
        <v>64</v>
      </c>
      <c r="I7" s="17" t="s">
        <v>66</v>
      </c>
      <c r="K7" s="17" t="s">
        <v>7</v>
      </c>
      <c r="M7" s="17" t="s">
        <v>63</v>
      </c>
      <c r="O7" s="17" t="s">
        <v>64</v>
      </c>
      <c r="Q7" s="17" t="s">
        <v>66</v>
      </c>
    </row>
    <row r="8" spans="1:26">
      <c r="A8" s="1" t="s">
        <v>18</v>
      </c>
      <c r="C8" s="6">
        <v>20885894</v>
      </c>
      <c r="D8" s="6"/>
      <c r="E8" s="6">
        <v>212244738301</v>
      </c>
      <c r="F8" s="6"/>
      <c r="G8" s="6">
        <v>216939186160</v>
      </c>
      <c r="H8" s="6"/>
      <c r="I8" s="6">
        <f>E8-G8</f>
        <v>-4694447859</v>
      </c>
      <c r="J8" s="6"/>
      <c r="K8" s="6">
        <v>26920694</v>
      </c>
      <c r="L8" s="6"/>
      <c r="M8" s="6">
        <v>275570650025</v>
      </c>
      <c r="N8" s="6"/>
      <c r="O8" s="6">
        <v>281649877310</v>
      </c>
      <c r="P8" s="6"/>
      <c r="Q8" s="6">
        <f>M8-O8</f>
        <v>-6079227285</v>
      </c>
      <c r="R8" s="6"/>
      <c r="S8" s="6"/>
      <c r="T8" s="6"/>
      <c r="U8" s="6"/>
      <c r="V8" s="6"/>
      <c r="W8" s="6"/>
      <c r="X8" s="6"/>
      <c r="Y8" s="6"/>
      <c r="Z8" s="6"/>
    </row>
    <row r="9" spans="1:26">
      <c r="A9" s="1" t="s">
        <v>15</v>
      </c>
      <c r="C9" s="6">
        <v>24107545</v>
      </c>
      <c r="D9" s="6"/>
      <c r="E9" s="6">
        <v>867792100026</v>
      </c>
      <c r="F9" s="6"/>
      <c r="G9" s="6">
        <v>875779120292</v>
      </c>
      <c r="H9" s="6"/>
      <c r="I9" s="6">
        <f t="shared" ref="I9:I12" si="0">E9-G9</f>
        <v>-7987020266</v>
      </c>
      <c r="J9" s="6"/>
      <c r="K9" s="6">
        <v>47698877</v>
      </c>
      <c r="L9" s="6"/>
      <c r="M9" s="6">
        <v>1772409408177</v>
      </c>
      <c r="N9" s="6"/>
      <c r="O9" s="6">
        <v>1774861491800</v>
      </c>
      <c r="P9" s="6"/>
      <c r="Q9" s="6">
        <f>M9-O9</f>
        <v>-2452083623</v>
      </c>
      <c r="R9" s="6"/>
      <c r="S9" s="6"/>
      <c r="T9" s="6"/>
      <c r="U9" s="6"/>
      <c r="V9" s="6"/>
      <c r="W9" s="6"/>
      <c r="X9" s="6"/>
      <c r="Y9" s="6"/>
      <c r="Z9" s="6"/>
    </row>
    <row r="10" spans="1:26">
      <c r="A10" s="1" t="s">
        <v>16</v>
      </c>
      <c r="C10" s="6">
        <v>3420308</v>
      </c>
      <c r="D10" s="6"/>
      <c r="E10" s="6">
        <v>888639962830</v>
      </c>
      <c r="F10" s="6"/>
      <c r="G10" s="6">
        <v>935272603329</v>
      </c>
      <c r="H10" s="6"/>
      <c r="I10" s="6">
        <f t="shared" si="0"/>
        <v>-46632640499</v>
      </c>
      <c r="J10" s="6"/>
      <c r="K10" s="6">
        <v>4801298</v>
      </c>
      <c r="L10" s="6"/>
      <c r="M10" s="6">
        <v>1256817969220</v>
      </c>
      <c r="N10" s="6"/>
      <c r="O10" s="6">
        <v>1315011349710</v>
      </c>
      <c r="P10" s="6"/>
      <c r="Q10" s="6">
        <f>M10-O10</f>
        <v>-58193380490</v>
      </c>
      <c r="R10" s="6"/>
      <c r="S10" s="6"/>
      <c r="T10" s="6"/>
      <c r="U10" s="6"/>
      <c r="V10" s="6"/>
      <c r="W10" s="6"/>
      <c r="X10" s="6"/>
      <c r="Y10" s="6"/>
      <c r="Z10" s="6"/>
    </row>
    <row r="11" spans="1:26">
      <c r="A11" s="1" t="s">
        <v>17</v>
      </c>
      <c r="C11" s="6">
        <v>1389510</v>
      </c>
      <c r="D11" s="6"/>
      <c r="E11" s="6">
        <v>5976911358</v>
      </c>
      <c r="F11" s="6"/>
      <c r="G11" s="6">
        <v>5470864355</v>
      </c>
      <c r="H11" s="6"/>
      <c r="I11" s="6">
        <f t="shared" si="0"/>
        <v>506047003</v>
      </c>
      <c r="J11" s="6"/>
      <c r="K11" s="6">
        <v>3264019</v>
      </c>
      <c r="L11" s="6"/>
      <c r="M11" s="6">
        <v>16848348289</v>
      </c>
      <c r="N11" s="6"/>
      <c r="O11" s="6">
        <v>15794658103</v>
      </c>
      <c r="P11" s="6"/>
      <c r="Q11" s="6">
        <f>M11-O11</f>
        <v>1053690186</v>
      </c>
      <c r="R11" s="6"/>
      <c r="S11" s="6"/>
      <c r="T11" s="6"/>
      <c r="U11" s="6"/>
      <c r="V11" s="6"/>
      <c r="W11" s="6"/>
      <c r="X11" s="6"/>
      <c r="Y11" s="6"/>
      <c r="Z11" s="6"/>
    </row>
    <row r="12" spans="1:26">
      <c r="A12" s="1" t="s">
        <v>19</v>
      </c>
      <c r="C12" s="6">
        <v>372452707</v>
      </c>
      <c r="D12" s="6"/>
      <c r="E12" s="6">
        <v>3754232189934</v>
      </c>
      <c r="F12" s="6"/>
      <c r="G12" s="6">
        <v>3750995002357</v>
      </c>
      <c r="H12" s="6"/>
      <c r="I12" s="6">
        <f t="shared" si="0"/>
        <v>3237187577</v>
      </c>
      <c r="J12" s="6"/>
      <c r="K12" s="6">
        <v>372452707</v>
      </c>
      <c r="L12" s="6"/>
      <c r="M12" s="6">
        <v>3754232189934</v>
      </c>
      <c r="N12" s="6"/>
      <c r="O12" s="6">
        <v>3750995002357</v>
      </c>
      <c r="P12" s="6"/>
      <c r="Q12" s="6">
        <f>M12-O12</f>
        <v>3237187577</v>
      </c>
      <c r="R12" s="6"/>
      <c r="S12" s="6"/>
      <c r="T12" s="6"/>
      <c r="U12" s="6"/>
      <c r="V12" s="6"/>
      <c r="W12" s="6"/>
      <c r="X12" s="6"/>
      <c r="Y12" s="6"/>
      <c r="Z12" s="6"/>
    </row>
    <row r="13" spans="1:26" ht="24.75" thickBot="1">
      <c r="C13" s="6"/>
      <c r="D13" s="6"/>
      <c r="E13" s="11">
        <f>SUM(E8:E12)</f>
        <v>5728885902449</v>
      </c>
      <c r="F13" s="6"/>
      <c r="G13" s="11">
        <f>SUM(G8:G12)</f>
        <v>5784456776493</v>
      </c>
      <c r="H13" s="6"/>
      <c r="I13" s="11">
        <f>SUM(I8:I12)</f>
        <v>-55570874044</v>
      </c>
      <c r="J13" s="6"/>
      <c r="K13" s="6"/>
      <c r="L13" s="6"/>
      <c r="M13" s="11">
        <f>SUM(M8:M12)</f>
        <v>7075878565645</v>
      </c>
      <c r="N13" s="6"/>
      <c r="O13" s="11">
        <f>SUM(O8:O12)</f>
        <v>7138312379280</v>
      </c>
      <c r="P13" s="6"/>
      <c r="Q13" s="11">
        <f>SUM(Q8:Q12)</f>
        <v>-62433813635</v>
      </c>
      <c r="R13" s="6"/>
      <c r="S13" s="6"/>
      <c r="T13" s="6"/>
      <c r="U13" s="6"/>
      <c r="V13" s="6"/>
      <c r="W13" s="6"/>
      <c r="X13" s="6"/>
      <c r="Y13" s="6"/>
      <c r="Z13" s="6"/>
    </row>
    <row r="14" spans="1:26" ht="24.75" thickTop="1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W14"/>
  <sheetViews>
    <sheetView rightToLeft="1" workbookViewId="0">
      <selection activeCell="I9" sqref="I9"/>
    </sheetView>
  </sheetViews>
  <sheetFormatPr defaultRowHeight="24"/>
  <cols>
    <col min="1" max="1" width="32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16.8554687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6.7109375" style="1" bestFit="1" customWidth="1"/>
    <col min="18" max="18" width="1" style="1" customWidth="1"/>
    <col min="19" max="19" width="22.5703125" style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3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3" ht="24.75">
      <c r="A3" s="18" t="s">
        <v>46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3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6" spans="1:23" ht="24.75">
      <c r="A6" s="16" t="s">
        <v>3</v>
      </c>
      <c r="C6" s="17" t="s">
        <v>48</v>
      </c>
      <c r="D6" s="17" t="s">
        <v>48</v>
      </c>
      <c r="E6" s="17" t="s">
        <v>48</v>
      </c>
      <c r="F6" s="17" t="s">
        <v>48</v>
      </c>
      <c r="G6" s="17" t="s">
        <v>48</v>
      </c>
      <c r="H6" s="17" t="s">
        <v>48</v>
      </c>
      <c r="I6" s="17" t="s">
        <v>48</v>
      </c>
      <c r="J6" s="17" t="s">
        <v>48</v>
      </c>
      <c r="K6" s="17" t="s">
        <v>48</v>
      </c>
      <c r="M6" s="17" t="s">
        <v>49</v>
      </c>
      <c r="N6" s="17" t="s">
        <v>49</v>
      </c>
      <c r="O6" s="17" t="s">
        <v>49</v>
      </c>
      <c r="P6" s="17" t="s">
        <v>49</v>
      </c>
      <c r="Q6" s="17" t="s">
        <v>49</v>
      </c>
      <c r="R6" s="17" t="s">
        <v>49</v>
      </c>
      <c r="S6" s="17" t="s">
        <v>49</v>
      </c>
      <c r="T6" s="17" t="s">
        <v>49</v>
      </c>
      <c r="U6" s="17" t="s">
        <v>49</v>
      </c>
    </row>
    <row r="7" spans="1:23" ht="24.75">
      <c r="A7" s="17" t="s">
        <v>3</v>
      </c>
      <c r="C7" s="17" t="s">
        <v>67</v>
      </c>
      <c r="E7" s="17" t="s">
        <v>68</v>
      </c>
      <c r="G7" s="17" t="s">
        <v>69</v>
      </c>
      <c r="I7" s="17" t="s">
        <v>28</v>
      </c>
      <c r="K7" s="17" t="s">
        <v>70</v>
      </c>
      <c r="M7" s="17" t="s">
        <v>67</v>
      </c>
      <c r="O7" s="17" t="s">
        <v>68</v>
      </c>
      <c r="Q7" s="17" t="s">
        <v>69</v>
      </c>
      <c r="S7" s="17" t="s">
        <v>28</v>
      </c>
      <c r="U7" s="17" t="s">
        <v>70</v>
      </c>
    </row>
    <row r="8" spans="1:23">
      <c r="A8" s="1" t="s">
        <v>18</v>
      </c>
      <c r="C8" s="6">
        <v>0</v>
      </c>
      <c r="D8" s="6"/>
      <c r="E8" s="6">
        <v>-21289267918</v>
      </c>
      <c r="F8" s="6"/>
      <c r="G8" s="6">
        <v>-4694447859</v>
      </c>
      <c r="H8" s="6"/>
      <c r="I8" s="6">
        <f>C8+E8+G8</f>
        <v>-25983715777</v>
      </c>
      <c r="J8" s="6"/>
      <c r="K8" s="8">
        <f>I8/I$13</f>
        <v>0.26261040695963656</v>
      </c>
      <c r="L8" s="6"/>
      <c r="M8" s="6">
        <v>0</v>
      </c>
      <c r="N8" s="6"/>
      <c r="O8" s="6">
        <v>-41007258947</v>
      </c>
      <c r="P8" s="6"/>
      <c r="Q8" s="6">
        <v>-6079227285</v>
      </c>
      <c r="R8" s="6"/>
      <c r="S8" s="6">
        <f>M8+O8+Q8</f>
        <v>-47086486232</v>
      </c>
      <c r="T8" s="6"/>
      <c r="U8" s="8">
        <f>S8/$S$13</f>
        <v>0.26523652345077203</v>
      </c>
      <c r="V8" s="6"/>
      <c r="W8" s="6"/>
    </row>
    <row r="9" spans="1:23">
      <c r="A9" s="1" t="s">
        <v>15</v>
      </c>
      <c r="C9" s="6">
        <v>0</v>
      </c>
      <c r="D9" s="6"/>
      <c r="E9" s="6">
        <v>2160426585</v>
      </c>
      <c r="F9" s="6"/>
      <c r="G9" s="6">
        <v>-7987020266</v>
      </c>
      <c r="H9" s="6"/>
      <c r="I9" s="6">
        <f>C9+E9+G9</f>
        <v>-5826593681</v>
      </c>
      <c r="J9" s="6"/>
      <c r="K9" s="8">
        <f t="shared" ref="K9:K12" si="0">I9/I$13</f>
        <v>5.8887810769169373E-2</v>
      </c>
      <c r="L9" s="6"/>
      <c r="M9" s="6">
        <v>0</v>
      </c>
      <c r="N9" s="6"/>
      <c r="O9" s="6">
        <v>537233167</v>
      </c>
      <c r="P9" s="6"/>
      <c r="Q9" s="6">
        <v>-2452083623</v>
      </c>
      <c r="R9" s="6"/>
      <c r="S9" s="6">
        <f>M9+O9+Q9</f>
        <v>-1914850456</v>
      </c>
      <c r="T9" s="6"/>
      <c r="U9" s="8">
        <f t="shared" ref="U9:U12" si="1">S9/$S$13</f>
        <v>1.0786285376554693E-2</v>
      </c>
      <c r="V9" s="6"/>
      <c r="W9" s="6"/>
    </row>
    <row r="10" spans="1:23">
      <c r="A10" s="1" t="s">
        <v>16</v>
      </c>
      <c r="C10" s="6">
        <v>0</v>
      </c>
      <c r="D10" s="6"/>
      <c r="E10" s="6">
        <v>-36302111066</v>
      </c>
      <c r="F10" s="6"/>
      <c r="G10" s="6">
        <v>-46632640499</v>
      </c>
      <c r="H10" s="6"/>
      <c r="I10" s="6">
        <f>C10+E10+G10</f>
        <v>-82934751565</v>
      </c>
      <c r="J10" s="6"/>
      <c r="K10" s="8">
        <f t="shared" si="0"/>
        <v>0.83819916468065681</v>
      </c>
      <c r="L10" s="6"/>
      <c r="M10" s="6">
        <v>0</v>
      </c>
      <c r="N10" s="6"/>
      <c r="O10" s="6">
        <v>-160042535715</v>
      </c>
      <c r="P10" s="6"/>
      <c r="Q10" s="6">
        <v>-58193380490</v>
      </c>
      <c r="R10" s="6"/>
      <c r="S10" s="6">
        <f>M10+O10+Q10</f>
        <v>-218235916205</v>
      </c>
      <c r="T10" s="6"/>
      <c r="U10" s="8">
        <f t="shared" si="1"/>
        <v>1.2293152523870026</v>
      </c>
      <c r="V10" s="6"/>
      <c r="W10" s="6"/>
    </row>
    <row r="11" spans="1:23">
      <c r="A11" s="1" t="s">
        <v>17</v>
      </c>
      <c r="C11" s="6">
        <v>0</v>
      </c>
      <c r="D11" s="6"/>
      <c r="E11" s="6">
        <v>11850635681</v>
      </c>
      <c r="F11" s="6"/>
      <c r="G11" s="6">
        <v>506047003</v>
      </c>
      <c r="H11" s="6"/>
      <c r="I11" s="6">
        <f>C11+E11+G11</f>
        <v>12356682684</v>
      </c>
      <c r="J11" s="6"/>
      <c r="K11" s="8">
        <f t="shared" si="0"/>
        <v>-0.12488565900912078</v>
      </c>
      <c r="L11" s="6"/>
      <c r="M11" s="6">
        <v>34369471800</v>
      </c>
      <c r="N11" s="6"/>
      <c r="O11" s="6">
        <v>50850776797</v>
      </c>
      <c r="P11" s="6"/>
      <c r="Q11" s="6">
        <v>1053690186</v>
      </c>
      <c r="R11" s="6"/>
      <c r="S11" s="6">
        <f>M11+O11+Q11</f>
        <v>86273938783</v>
      </c>
      <c r="T11" s="6"/>
      <c r="U11" s="8">
        <f t="shared" si="1"/>
        <v>-0.48597806755978218</v>
      </c>
      <c r="V11" s="6"/>
      <c r="W11" s="6"/>
    </row>
    <row r="12" spans="1:23">
      <c r="A12" s="1" t="s">
        <v>19</v>
      </c>
      <c r="C12" s="6">
        <v>0</v>
      </c>
      <c r="D12" s="6"/>
      <c r="E12" s="6">
        <v>207222479</v>
      </c>
      <c r="F12" s="6"/>
      <c r="G12" s="6">
        <v>3237187577</v>
      </c>
      <c r="H12" s="6"/>
      <c r="I12" s="6">
        <f>C12+E12+G12</f>
        <v>3444410056</v>
      </c>
      <c r="J12" s="6"/>
      <c r="K12" s="8">
        <f t="shared" si="0"/>
        <v>-3.4811723400341922E-2</v>
      </c>
      <c r="L12" s="6"/>
      <c r="M12" s="6">
        <v>0</v>
      </c>
      <c r="N12" s="6"/>
      <c r="O12" s="6">
        <v>199722479</v>
      </c>
      <c r="P12" s="6"/>
      <c r="Q12" s="6">
        <v>3237187577</v>
      </c>
      <c r="R12" s="6"/>
      <c r="S12" s="6">
        <f>M12+O12+Q12</f>
        <v>3436910056</v>
      </c>
      <c r="T12" s="6"/>
      <c r="U12" s="8">
        <f t="shared" si="1"/>
        <v>-1.9359993654547075E-2</v>
      </c>
      <c r="V12" s="6"/>
      <c r="W12" s="6"/>
    </row>
    <row r="13" spans="1:23" ht="24.75" thickBot="1">
      <c r="C13" s="11">
        <f>SUM(C8:C12)</f>
        <v>0</v>
      </c>
      <c r="D13" s="6"/>
      <c r="E13" s="11">
        <f>SUM(E8:E12)</f>
        <v>-43373094239</v>
      </c>
      <c r="F13" s="6"/>
      <c r="G13" s="11">
        <f>SUM(G8:G12)</f>
        <v>-55570874044</v>
      </c>
      <c r="H13" s="6"/>
      <c r="I13" s="11">
        <f>SUM(I8:I12)</f>
        <v>-98943968283</v>
      </c>
      <c r="J13" s="6"/>
      <c r="K13" s="12">
        <f>SUM(K8:K12)</f>
        <v>1</v>
      </c>
      <c r="L13" s="6"/>
      <c r="M13" s="11">
        <f>SUM(M8:M12)</f>
        <v>34369471800</v>
      </c>
      <c r="N13" s="6"/>
      <c r="O13" s="11">
        <f>SUM(O8:O12)</f>
        <v>-149462062219</v>
      </c>
      <c r="P13" s="6"/>
      <c r="Q13" s="11">
        <f>SUM(Q8:Q12)</f>
        <v>-62433813635</v>
      </c>
      <c r="R13" s="6"/>
      <c r="S13" s="11">
        <f>SUM(S8:S12)</f>
        <v>-177526404054</v>
      </c>
      <c r="T13" s="6"/>
      <c r="U13" s="12">
        <f>SUM(U8:U12)</f>
        <v>0.99999999999999989</v>
      </c>
      <c r="V13" s="6"/>
      <c r="W13" s="6"/>
    </row>
    <row r="14" spans="1:23" ht="24.75" thickTop="1">
      <c r="C14" s="13"/>
      <c r="E14" s="13"/>
      <c r="G14" s="13"/>
      <c r="M14" s="13"/>
      <c r="O14" s="13"/>
      <c r="Q14" s="13"/>
    </row>
  </sheetData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3"/>
  <sheetViews>
    <sheetView rightToLeft="1" workbookViewId="0">
      <selection activeCell="K9" sqref="K9"/>
    </sheetView>
  </sheetViews>
  <sheetFormatPr defaultRowHeight="24"/>
  <cols>
    <col min="1" max="1" width="20.140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24.75">
      <c r="A3" s="18" t="s">
        <v>46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6" spans="1:11" ht="24.75">
      <c r="A6" s="17" t="s">
        <v>71</v>
      </c>
      <c r="B6" s="17" t="s">
        <v>71</v>
      </c>
      <c r="C6" s="17" t="s">
        <v>71</v>
      </c>
      <c r="E6" s="17" t="s">
        <v>48</v>
      </c>
      <c r="F6" s="17" t="s">
        <v>48</v>
      </c>
      <c r="G6" s="17" t="s">
        <v>48</v>
      </c>
      <c r="I6" s="17" t="s">
        <v>49</v>
      </c>
      <c r="J6" s="17" t="s">
        <v>49</v>
      </c>
      <c r="K6" s="17" t="s">
        <v>49</v>
      </c>
    </row>
    <row r="7" spans="1:11" ht="24.75">
      <c r="A7" s="17" t="s">
        <v>72</v>
      </c>
      <c r="C7" s="17" t="s">
        <v>25</v>
      </c>
      <c r="E7" s="17" t="s">
        <v>73</v>
      </c>
      <c r="G7" s="17" t="s">
        <v>74</v>
      </c>
      <c r="I7" s="17" t="s">
        <v>73</v>
      </c>
      <c r="K7" s="17" t="s">
        <v>74</v>
      </c>
    </row>
    <row r="8" spans="1:11">
      <c r="A8" s="1" t="s">
        <v>31</v>
      </c>
      <c r="C8" s="4" t="s">
        <v>32</v>
      </c>
      <c r="D8" s="4"/>
      <c r="E8" s="7">
        <v>0</v>
      </c>
      <c r="F8" s="4"/>
      <c r="G8" s="8">
        <f>E8/$E$12</f>
        <v>0</v>
      </c>
      <c r="H8" s="4"/>
      <c r="I8" s="7">
        <v>1344007522</v>
      </c>
      <c r="J8" s="4"/>
      <c r="K8" s="8">
        <f>I8/$I$12</f>
        <v>0.8777703686855387</v>
      </c>
    </row>
    <row r="9" spans="1:11">
      <c r="A9" s="1" t="s">
        <v>35</v>
      </c>
      <c r="C9" s="4" t="s">
        <v>36</v>
      </c>
      <c r="D9" s="4"/>
      <c r="E9" s="7">
        <v>27407702</v>
      </c>
      <c r="F9" s="4"/>
      <c r="G9" s="8">
        <f t="shared" ref="G9:G11" si="0">E9/$E$12</f>
        <v>0.29927965612952706</v>
      </c>
      <c r="H9" s="4"/>
      <c r="I9" s="7">
        <v>32711748</v>
      </c>
      <c r="J9" s="4"/>
      <c r="K9" s="8">
        <f t="shared" ref="K9:K11" si="1">I9/$I$12</f>
        <v>2.1364019644458828E-2</v>
      </c>
    </row>
    <row r="10" spans="1:11">
      <c r="A10" s="1" t="s">
        <v>35</v>
      </c>
      <c r="C10" s="4" t="s">
        <v>41</v>
      </c>
      <c r="D10" s="4"/>
      <c r="E10" s="7">
        <v>64124562</v>
      </c>
      <c r="F10" s="4"/>
      <c r="G10" s="8">
        <f t="shared" si="0"/>
        <v>0.7002110890149249</v>
      </c>
      <c r="H10" s="4"/>
      <c r="I10" s="7">
        <v>151660376</v>
      </c>
      <c r="J10" s="4"/>
      <c r="K10" s="8">
        <f t="shared" si="1"/>
        <v>9.9049285050435476E-2</v>
      </c>
    </row>
    <row r="11" spans="1:11">
      <c r="A11" s="1" t="s">
        <v>35</v>
      </c>
      <c r="C11" s="4" t="s">
        <v>43</v>
      </c>
      <c r="D11" s="4"/>
      <c r="E11" s="7">
        <v>46637</v>
      </c>
      <c r="F11" s="4"/>
      <c r="G11" s="8">
        <f t="shared" si="0"/>
        <v>5.092548555480044E-4</v>
      </c>
      <c r="H11" s="4"/>
      <c r="I11" s="7">
        <v>2781088</v>
      </c>
      <c r="J11" s="4"/>
      <c r="K11" s="8">
        <f t="shared" si="1"/>
        <v>1.8163266195670349E-3</v>
      </c>
    </row>
    <row r="12" spans="1:11" ht="24.75" thickBot="1">
      <c r="C12" s="4"/>
      <c r="D12" s="4"/>
      <c r="E12" s="5">
        <f>SUM(E8:E11)</f>
        <v>91578901</v>
      </c>
      <c r="F12" s="4"/>
      <c r="G12" s="9">
        <f>SUM(G8:G11)</f>
        <v>0.99999999999999989</v>
      </c>
      <c r="H12" s="4"/>
      <c r="I12" s="5">
        <f>SUM(I8:I11)</f>
        <v>1531160734</v>
      </c>
      <c r="J12" s="4"/>
      <c r="K12" s="9">
        <f>SUM(K8:K11)</f>
        <v>1</v>
      </c>
    </row>
    <row r="13" spans="1:11" ht="24.75" thickTop="1">
      <c r="C13" s="4"/>
      <c r="D13" s="4"/>
      <c r="E13" s="4"/>
      <c r="F13" s="4"/>
      <c r="G13" s="4"/>
      <c r="H13" s="4"/>
      <c r="I13" s="4"/>
      <c r="J13" s="4"/>
      <c r="K13" s="4"/>
    </row>
  </sheetData>
  <mergeCells count="12">
    <mergeCell ref="A4:K4"/>
    <mergeCell ref="A3:K3"/>
    <mergeCell ref="A2:K2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تاییدیه</vt:lpstr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2022-08-29T04:04:47Z</dcterms:created>
  <dcterms:modified xsi:type="dcterms:W3CDTF">2022-08-31T11:26:47Z</dcterms:modified>
</cp:coreProperties>
</file>