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391EF894-D6F3-4928-962B-553EF1E4942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7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درآمدناشی از کارمزد بازارگردانی" sheetId="16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9" l="1"/>
  <c r="C10" i="15"/>
  <c r="E9" i="15" s="1"/>
  <c r="G10" i="15"/>
  <c r="C9" i="15"/>
  <c r="E8" i="16"/>
  <c r="C8" i="16"/>
  <c r="C8" i="15"/>
  <c r="C7" i="15"/>
  <c r="K13" i="13"/>
  <c r="K9" i="13"/>
  <c r="K10" i="13"/>
  <c r="K11" i="13"/>
  <c r="K12" i="13"/>
  <c r="K8" i="13"/>
  <c r="G13" i="13"/>
  <c r="G9" i="13"/>
  <c r="G10" i="13"/>
  <c r="G11" i="13"/>
  <c r="G12" i="13"/>
  <c r="G8" i="13"/>
  <c r="I13" i="13"/>
  <c r="E13" i="13"/>
  <c r="I13" i="11"/>
  <c r="I9" i="11"/>
  <c r="I10" i="11"/>
  <c r="I11" i="11"/>
  <c r="I12" i="11"/>
  <c r="I8" i="11"/>
  <c r="U13" i="11"/>
  <c r="U9" i="11"/>
  <c r="U10" i="11"/>
  <c r="U11" i="11"/>
  <c r="U12" i="11"/>
  <c r="U8" i="11"/>
  <c r="S13" i="11"/>
  <c r="Q13" i="11"/>
  <c r="O13" i="11"/>
  <c r="M13" i="11"/>
  <c r="G13" i="11"/>
  <c r="E13" i="11"/>
  <c r="C13" i="11"/>
  <c r="Q13" i="10"/>
  <c r="I13" i="10"/>
  <c r="O13" i="10"/>
  <c r="M13" i="10"/>
  <c r="G13" i="10"/>
  <c r="E13" i="10"/>
  <c r="Q9" i="10"/>
  <c r="Q10" i="10"/>
  <c r="Q11" i="10"/>
  <c r="Q12" i="10"/>
  <c r="Q8" i="10"/>
  <c r="I9" i="10"/>
  <c r="I10" i="10"/>
  <c r="I11" i="10"/>
  <c r="I12" i="10"/>
  <c r="I8" i="10"/>
  <c r="Q9" i="9"/>
  <c r="Q10" i="9"/>
  <c r="Q11" i="9"/>
  <c r="Q12" i="9"/>
  <c r="Q8" i="9"/>
  <c r="I10" i="9"/>
  <c r="I11" i="9"/>
  <c r="I12" i="9"/>
  <c r="I8" i="9"/>
  <c r="E13" i="9"/>
  <c r="G13" i="9"/>
  <c r="M13" i="9"/>
  <c r="O13" i="9"/>
  <c r="S9" i="8"/>
  <c r="Q9" i="8"/>
  <c r="O9" i="8"/>
  <c r="M9" i="8"/>
  <c r="K9" i="8"/>
  <c r="I9" i="8"/>
  <c r="S13" i="7"/>
  <c r="Q13" i="7"/>
  <c r="O13" i="7"/>
  <c r="M13" i="7"/>
  <c r="K13" i="7"/>
  <c r="I13" i="7"/>
  <c r="S14" i="6"/>
  <c r="Q14" i="6"/>
  <c r="O14" i="6"/>
  <c r="M14" i="6"/>
  <c r="K14" i="6"/>
  <c r="Y14" i="1"/>
  <c r="E14" i="1"/>
  <c r="G14" i="1"/>
  <c r="K14" i="1"/>
  <c r="O14" i="1"/>
  <c r="U14" i="1"/>
  <c r="W14" i="1"/>
  <c r="E8" i="15" l="1"/>
  <c r="K9" i="11"/>
  <c r="K12" i="11"/>
  <c r="K11" i="11"/>
  <c r="K10" i="11"/>
  <c r="K8" i="11"/>
  <c r="I13" i="9"/>
  <c r="Q13" i="9"/>
  <c r="E7" i="15" l="1"/>
  <c r="E10" i="15" s="1"/>
  <c r="K13" i="11"/>
</calcChain>
</file>

<file path=xl/sharedStrings.xml><?xml version="1.0" encoding="utf-8"?>
<sst xmlns="http://schemas.openxmlformats.org/spreadsheetml/2006/main" count="345" uniqueCount="85">
  <si>
    <t>صندوق سرمایه‌گذاری اختصاصی بازارگردانی مفید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</si>
  <si>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</si>
  <si>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</si>
  <si>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</si>
  <si>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</si>
  <si>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</si>
  <si>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</si>
  <si>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</si>
  <si>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</si>
  <si>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</si>
  <si>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</si>
  <si>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</si>
  <si>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</si>
  <si>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</si>
  <si>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</si>
  <si>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</si>
  <si>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</si>
  <si>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</si>
  <si>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</si>
  <si>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</si>
  <si>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</si>
  <si>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</si>
  <si>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</si>
  <si>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</si>
  <si>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</si>
  <si>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</si>
  <si>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</si>
  <si>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</si>
  <si>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</si>
  <si>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</si>
  <si>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</si>
  <si>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</si>
  <si>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</si>
  <si>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</si>
  <si>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</si>
  <si>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</si>
  <si>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</si>
  <si>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</si>
  <si>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</si>
  <si>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</si>
  <si>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</si>
  <si>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</si>
  <si>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</si>
  <si>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</si>
  <si>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</si>
  <si>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</si>
  <si>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</si>
  <si>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</si>
  <si>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</si>
  <si>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</si>
  <si>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</si>
  <si>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</si>
  <si>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</si>
  <si>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</si>
  <si>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</si>
  <si>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</si>
  <si>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</si>
  <si>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</si>
  <si>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</si>
  <si>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</si>
  <si>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</si>
  <si>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</si>
  <si>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</si>
  <si>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</si>
  <si>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</si>
  <si>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</si>
  <si>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</si>
  <si>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</si>
  <si>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</si>
  <si>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</si>
  <si>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</si>
  <si>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</si>
  <si>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</si>
  <si>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</si>
  <si>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</si>
  <si>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</si>
  <si>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</si>
  <si>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</si>
  <si>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</si>
  <si>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1401/06/01</t>
  </si>
  <si>
    <t>-</t>
  </si>
  <si>
    <t>از ابتدای سال مالی</t>
  </si>
  <si>
    <t>تا پایان ماه</t>
  </si>
  <si>
    <t>درآمد حاصل از کارمزد بازارگردانی</t>
  </si>
  <si>
    <t>درآمدناشی از کارمزد بازارگردانی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</si>
</sst>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b/>
      <sz val="12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10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57150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AF44631-C52A-AF53-CDDA-390950AC78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67AE-B14C-4E64-B0CB-0CF555C1943B}">
  <dimension ref="A1"/>
  <sheetViews>
    <sheetView rightToLeft="1" view="pageBreakPreview" zoomScale="60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57150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A8" sqref="A8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.75">
      <c r="A3" s="16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.75">
      <c r="A6" s="17" t="s">
        <v>71</v>
      </c>
      <c r="B6" s="17" t="s">
        <v>71</v>
      </c>
      <c r="C6" s="17" t="s">
        <v>71</v>
      </c>
      <c r="E6" s="17" t="s">
        <v>48</v>
      </c>
      <c r="F6" s="17" t="s">
        <v>48</v>
      </c>
      <c r="G6" s="17" t="s">
        <v>48</v>
      </c>
      <c r="I6" s="17" t="s">
        <v>49</v>
      </c>
      <c r="J6" s="17" t="s">
        <v>49</v>
      </c>
      <c r="K6" s="17" t="s">
        <v>49</v>
      </c>
    </row>
    <row r="7" spans="1:11" ht="24.75">
      <c r="A7" s="17" t="s">
        <v>72</v>
      </c>
      <c r="B7" s="14"/>
      <c r="C7" s="19" t="s">
        <v>25</v>
      </c>
      <c r="E7" s="17" t="s">
        <v>73</v>
      </c>
      <c r="G7" s="17" t="s">
        <v>74</v>
      </c>
      <c r="I7" s="17" t="s">
        <v>73</v>
      </c>
      <c r="K7" s="17" t="s">
        <v>74</v>
      </c>
    </row>
    <row r="8" spans="1:11">
      <c r="A8" s="1" t="s">
        <v>31</v>
      </c>
      <c r="C8" s="5" t="s">
        <v>32</v>
      </c>
      <c r="D8" s="5"/>
      <c r="E8" s="7">
        <v>0</v>
      </c>
      <c r="F8" s="5"/>
      <c r="G8" s="11">
        <f>E8/$E$13</f>
        <v>0</v>
      </c>
      <c r="H8" s="5"/>
      <c r="I8" s="7">
        <v>1344007522</v>
      </c>
      <c r="J8" s="5"/>
      <c r="K8" s="11">
        <f>I8/$I$13</f>
        <v>0.86504073396091707</v>
      </c>
    </row>
    <row r="9" spans="1:11">
      <c r="A9" s="1" t="s">
        <v>35</v>
      </c>
      <c r="C9" s="5" t="s">
        <v>36</v>
      </c>
      <c r="D9" s="5"/>
      <c r="E9" s="7">
        <v>14152275</v>
      </c>
      <c r="F9" s="5"/>
      <c r="G9" s="11">
        <f t="shared" ref="G9:G12" si="0">E9/$E$13</f>
        <v>0.62809609363953223</v>
      </c>
      <c r="H9" s="5"/>
      <c r="I9" s="7">
        <v>46864023</v>
      </c>
      <c r="J9" s="5"/>
      <c r="K9" s="11">
        <f t="shared" ref="K9:K12" si="1">I9/$I$13</f>
        <v>3.0162992534413284E-2</v>
      </c>
    </row>
    <row r="10" spans="1:11">
      <c r="A10" s="1" t="s">
        <v>35</v>
      </c>
      <c r="C10" s="5" t="s">
        <v>41</v>
      </c>
      <c r="D10" s="5"/>
      <c r="E10" s="7">
        <v>3409572</v>
      </c>
      <c r="F10" s="5"/>
      <c r="G10" s="11">
        <f t="shared" si="0"/>
        <v>0.15132117303986301</v>
      </c>
      <c r="H10" s="5"/>
      <c r="I10" s="7">
        <v>155069948</v>
      </c>
      <c r="J10" s="5"/>
      <c r="K10" s="11">
        <f t="shared" si="1"/>
        <v>9.9807344406515341E-2</v>
      </c>
    </row>
    <row r="11" spans="1:11">
      <c r="A11" s="1" t="s">
        <v>35</v>
      </c>
      <c r="C11" s="5" t="s">
        <v>43</v>
      </c>
      <c r="D11" s="5"/>
      <c r="E11" s="7">
        <v>4664082</v>
      </c>
      <c r="F11" s="5"/>
      <c r="G11" s="11">
        <f t="shared" si="0"/>
        <v>0.20699793387384408</v>
      </c>
      <c r="H11" s="5"/>
      <c r="I11" s="7">
        <v>7445170</v>
      </c>
      <c r="J11" s="5"/>
      <c r="K11" s="11">
        <f t="shared" si="1"/>
        <v>4.7919191045002205E-3</v>
      </c>
    </row>
    <row r="12" spans="1:11">
      <c r="A12" s="1" t="s">
        <v>35</v>
      </c>
      <c r="C12" s="5" t="s">
        <v>44</v>
      </c>
      <c r="D12" s="5"/>
      <c r="E12" s="7">
        <v>306093</v>
      </c>
      <c r="F12" s="5"/>
      <c r="G12" s="11">
        <f t="shared" si="0"/>
        <v>1.3584799446760703E-2</v>
      </c>
      <c r="H12" s="5"/>
      <c r="I12" s="7">
        <v>306093</v>
      </c>
      <c r="J12" s="5"/>
      <c r="K12" s="11">
        <f t="shared" si="1"/>
        <v>1.9700999365411214E-4</v>
      </c>
    </row>
    <row r="13" spans="1:11" ht="24.75" thickBot="1">
      <c r="C13" s="5"/>
      <c r="D13" s="5"/>
      <c r="E13" s="13">
        <f>SUM(E8:E12)</f>
        <v>22532022</v>
      </c>
      <c r="F13" s="5"/>
      <c r="G13" s="15">
        <f>SUM(G8:G12)</f>
        <v>1</v>
      </c>
      <c r="H13" s="5"/>
      <c r="I13" s="13">
        <f>SUM(I8:I12)</f>
        <v>1553692756</v>
      </c>
      <c r="J13" s="5"/>
      <c r="K13" s="15">
        <f>SUM(K8:K12)</f>
        <v>1</v>
      </c>
    </row>
    <row r="14" spans="1:11" ht="24.75" thickTop="1">
      <c r="C14" s="5"/>
      <c r="D14" s="5"/>
      <c r="E14" s="7"/>
      <c r="F14" s="5"/>
      <c r="G14" s="5"/>
      <c r="H14" s="5"/>
      <c r="I14" s="7"/>
      <c r="J14" s="5"/>
      <c r="K14" s="5"/>
    </row>
    <row r="15" spans="1:11">
      <c r="C15" s="5"/>
      <c r="D15" s="5"/>
      <c r="E15" s="5"/>
      <c r="F15" s="5"/>
      <c r="G15" s="5"/>
      <c r="H15" s="5"/>
      <c r="I15" s="5"/>
      <c r="J15" s="5"/>
      <c r="K15" s="5"/>
    </row>
  </sheetData>
  <mergeCells count="12">
    <mergeCell ref="A3:K3"/>
    <mergeCell ref="A4:K4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27B2E-2F63-4E60-BBDE-CF1EAC1DA1BE}">
  <dimension ref="A1:E10"/>
  <sheetViews>
    <sheetView rightToLeft="1" workbookViewId="0">
      <selection activeCell="I7" sqref="I7"/>
    </sheetView>
  </sheetViews>
  <sheetFormatPr defaultRowHeight="15"/>
  <cols>
    <col min="1" max="1" width="31" bestFit="1" customWidth="1"/>
    <col min="2" max="2" width="1.7109375" customWidth="1"/>
    <col min="3" max="3" width="19.42578125" customWidth="1"/>
    <col min="4" max="4" width="0.7109375" customWidth="1"/>
    <col min="5" max="5" width="20.7109375" bestFit="1" customWidth="1"/>
  </cols>
  <sheetData>
    <row r="1" spans="1:5" ht="24.75">
      <c r="A1" s="16" t="s">
        <v>0</v>
      </c>
      <c r="B1" s="16"/>
      <c r="C1" s="16"/>
      <c r="D1" s="16"/>
      <c r="E1" s="16"/>
    </row>
    <row r="2" spans="1:5" ht="24.75">
      <c r="A2" s="16" t="s">
        <v>46</v>
      </c>
      <c r="B2" s="16"/>
      <c r="C2" s="16"/>
      <c r="D2" s="16"/>
      <c r="E2" s="16"/>
    </row>
    <row r="3" spans="1:5" ht="24.75">
      <c r="A3" s="16" t="s">
        <v>2</v>
      </c>
      <c r="B3" s="16"/>
      <c r="C3" s="16"/>
      <c r="D3" s="16"/>
      <c r="E3" s="16"/>
    </row>
    <row r="4" spans="1:5" ht="24.75">
      <c r="A4" s="1"/>
      <c r="B4" s="2"/>
      <c r="C4" s="16" t="s">
        <v>48</v>
      </c>
      <c r="D4" s="2"/>
      <c r="E4" s="2" t="s">
        <v>81</v>
      </c>
    </row>
    <row r="5" spans="1:5" ht="24.75">
      <c r="A5" s="20" t="s">
        <v>83</v>
      </c>
      <c r="B5" s="2"/>
      <c r="C5" s="17"/>
      <c r="D5" s="2"/>
      <c r="E5" s="6" t="s">
        <v>82</v>
      </c>
    </row>
    <row r="6" spans="1:5" ht="24.75">
      <c r="A6" s="21" t="s">
        <v>75</v>
      </c>
      <c r="B6" s="1"/>
      <c r="C6" s="6" t="s">
        <v>28</v>
      </c>
      <c r="D6" s="1"/>
      <c r="E6" s="6" t="s">
        <v>28</v>
      </c>
    </row>
    <row r="7" spans="1:5" ht="24">
      <c r="A7" s="1" t="s">
        <v>83</v>
      </c>
      <c r="B7" s="1"/>
      <c r="C7" s="7">
        <v>13151930376</v>
      </c>
      <c r="D7" s="5"/>
      <c r="E7" s="3">
        <v>13151930376</v>
      </c>
    </row>
    <row r="8" spans="1:5" ht="24.75" thickBot="1">
      <c r="A8" s="1" t="s">
        <v>55</v>
      </c>
      <c r="B8" s="1"/>
      <c r="C8" s="13">
        <f>SUM(C7)</f>
        <v>13151930376</v>
      </c>
      <c r="D8" s="5"/>
      <c r="E8" s="13">
        <f>SUM(E7)</f>
        <v>13151930376</v>
      </c>
    </row>
    <row r="9" spans="1:5" ht="24.75" thickTop="1">
      <c r="A9" s="1"/>
      <c r="B9" s="1"/>
      <c r="C9" s="1"/>
      <c r="D9" s="1"/>
      <c r="E9" s="1"/>
    </row>
    <row r="10" spans="1:5" ht="24">
      <c r="A10" s="1"/>
      <c r="B10" s="1"/>
      <c r="C10" s="1"/>
      <c r="D10" s="1"/>
      <c r="E10" s="1"/>
    </row>
  </sheetData>
  <mergeCells count="5">
    <mergeCell ref="A1:E1"/>
    <mergeCell ref="A2:E2"/>
    <mergeCell ref="A3:E3"/>
    <mergeCell ref="C4:C5"/>
    <mergeCell ref="A5:A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O22" sqref="O22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6" t="s">
        <v>0</v>
      </c>
      <c r="B2" s="16"/>
      <c r="C2" s="16"/>
      <c r="D2" s="16"/>
      <c r="E2" s="16"/>
    </row>
    <row r="3" spans="1:5" ht="24.75">
      <c r="A3" s="16" t="s">
        <v>46</v>
      </c>
      <c r="B3" s="16"/>
      <c r="C3" s="16"/>
      <c r="D3" s="16"/>
      <c r="E3" s="16"/>
    </row>
    <row r="4" spans="1:5" ht="24.75">
      <c r="A4" s="16" t="s">
        <v>2</v>
      </c>
      <c r="B4" s="16"/>
      <c r="C4" s="16"/>
      <c r="D4" s="16"/>
      <c r="E4" s="16"/>
    </row>
    <row r="5" spans="1:5" ht="24.75">
      <c r="B5" s="2"/>
      <c r="C5" s="16" t="s">
        <v>48</v>
      </c>
      <c r="D5" s="2"/>
      <c r="E5" s="2" t="s">
        <v>81</v>
      </c>
    </row>
    <row r="6" spans="1:5" ht="24.75">
      <c r="A6" s="16" t="s">
        <v>75</v>
      </c>
      <c r="B6" s="2"/>
      <c r="C6" s="17"/>
      <c r="D6" s="2"/>
      <c r="E6" s="6" t="s">
        <v>82</v>
      </c>
    </row>
    <row r="7" spans="1:5" ht="24.75">
      <c r="A7" s="17" t="s">
        <v>75</v>
      </c>
      <c r="C7" s="17" t="s">
        <v>28</v>
      </c>
      <c r="E7" s="17" t="s">
        <v>28</v>
      </c>
    </row>
    <row r="8" spans="1:5">
      <c r="A8" s="1" t="s">
        <v>76</v>
      </c>
      <c r="C8" s="7">
        <v>0</v>
      </c>
      <c r="D8" s="5"/>
      <c r="E8" s="7">
        <v>800</v>
      </c>
    </row>
    <row r="9" spans="1:5" ht="24.75" thickBot="1">
      <c r="A9" s="1" t="s">
        <v>55</v>
      </c>
      <c r="C9" s="13">
        <v>0</v>
      </c>
      <c r="D9" s="5"/>
      <c r="E9" s="13">
        <v>800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tabSelected="1" workbookViewId="0">
      <selection activeCell="E19" sqref="E19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9.140625" style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4.75">
      <c r="A6" s="16" t="s">
        <v>3</v>
      </c>
      <c r="C6" s="17" t="s">
        <v>79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>
      <c r="A9" s="1" t="s">
        <v>15</v>
      </c>
      <c r="C9" s="8">
        <v>2701311</v>
      </c>
      <c r="D9" s="8"/>
      <c r="E9" s="9">
        <v>91942483498</v>
      </c>
      <c r="F9" s="9"/>
      <c r="G9" s="9">
        <v>92479717344.708206</v>
      </c>
      <c r="H9" s="9"/>
      <c r="I9" s="9">
        <v>24912250</v>
      </c>
      <c r="J9" s="9"/>
      <c r="K9" s="9">
        <v>863482131273</v>
      </c>
      <c r="L9" s="9"/>
      <c r="M9" s="9">
        <v>-24917114</v>
      </c>
      <c r="N9" s="9"/>
      <c r="O9" s="9">
        <v>865869308236</v>
      </c>
      <c r="P9" s="9"/>
      <c r="Q9" s="9">
        <v>2696447</v>
      </c>
      <c r="R9" s="9"/>
      <c r="S9" s="9">
        <v>35384</v>
      </c>
      <c r="T9" s="9"/>
      <c r="U9" s="9">
        <v>96916352670</v>
      </c>
      <c r="V9" s="9"/>
      <c r="W9" s="9">
        <v>95389136099.451004</v>
      </c>
      <c r="X9" s="9"/>
      <c r="Y9" s="11">
        <v>2.0593389619917215E-2</v>
      </c>
    </row>
    <row r="10" spans="1:25">
      <c r="A10" s="1" t="s">
        <v>16</v>
      </c>
      <c r="C10" s="8">
        <v>9611296</v>
      </c>
      <c r="D10" s="8"/>
      <c r="E10" s="9">
        <v>2456577938674</v>
      </c>
      <c r="F10" s="9"/>
      <c r="G10" s="9">
        <v>2458139350752.8301</v>
      </c>
      <c r="H10" s="9"/>
      <c r="I10" s="9">
        <v>1369269</v>
      </c>
      <c r="J10" s="9"/>
      <c r="K10" s="9">
        <v>351470115898</v>
      </c>
      <c r="L10" s="9"/>
      <c r="M10" s="9">
        <v>-1358411</v>
      </c>
      <c r="N10" s="9"/>
      <c r="O10" s="9">
        <v>349086525024</v>
      </c>
      <c r="P10" s="9"/>
      <c r="Q10" s="9">
        <v>9622154</v>
      </c>
      <c r="R10" s="9"/>
      <c r="S10" s="9">
        <v>250601</v>
      </c>
      <c r="T10" s="9"/>
      <c r="U10" s="9">
        <v>2460604933393</v>
      </c>
      <c r="V10" s="9"/>
      <c r="W10" s="9">
        <v>2410748725718.04</v>
      </c>
      <c r="X10" s="9"/>
      <c r="Y10" s="11">
        <v>0.52045222144239822</v>
      </c>
    </row>
    <row r="11" spans="1:25">
      <c r="A11" s="1" t="s">
        <v>17</v>
      </c>
      <c r="C11" s="8">
        <v>244751454</v>
      </c>
      <c r="D11" s="8"/>
      <c r="E11" s="9">
        <v>949728821412</v>
      </c>
      <c r="F11" s="9"/>
      <c r="G11" s="9">
        <v>1014946588014.08</v>
      </c>
      <c r="H11" s="9"/>
      <c r="I11" s="9">
        <v>1080406</v>
      </c>
      <c r="J11" s="9"/>
      <c r="K11" s="9">
        <v>4299072256</v>
      </c>
      <c r="L11" s="9"/>
      <c r="M11" s="9">
        <v>-750841</v>
      </c>
      <c r="N11" s="9"/>
      <c r="O11" s="9">
        <v>3007410636</v>
      </c>
      <c r="P11" s="9"/>
      <c r="Q11" s="9">
        <v>245081019</v>
      </c>
      <c r="R11" s="9"/>
      <c r="S11" s="9">
        <v>3881</v>
      </c>
      <c r="T11" s="9"/>
      <c r="U11" s="9">
        <v>951114045290</v>
      </c>
      <c r="V11" s="9"/>
      <c r="W11" s="9">
        <v>950436553568.59802</v>
      </c>
      <c r="X11" s="9"/>
      <c r="Y11" s="11">
        <v>0.20518804401628402</v>
      </c>
    </row>
    <row r="12" spans="1:25">
      <c r="A12" s="1" t="s">
        <v>18</v>
      </c>
      <c r="C12" s="8">
        <v>109941535</v>
      </c>
      <c r="D12" s="8"/>
      <c r="E12" s="9">
        <v>1137650543325</v>
      </c>
      <c r="F12" s="9"/>
      <c r="G12" s="9">
        <v>1095856776135</v>
      </c>
      <c r="H12" s="9"/>
      <c r="I12" s="9">
        <v>19090294</v>
      </c>
      <c r="J12" s="9"/>
      <c r="K12" s="9">
        <v>187391173962</v>
      </c>
      <c r="L12" s="9"/>
      <c r="M12" s="9">
        <v>-58505952</v>
      </c>
      <c r="N12" s="9"/>
      <c r="O12" s="9">
        <v>572793154871</v>
      </c>
      <c r="P12" s="9"/>
      <c r="Q12" s="9">
        <v>70525877</v>
      </c>
      <c r="R12" s="9"/>
      <c r="S12" s="9">
        <v>9340</v>
      </c>
      <c r="T12" s="9"/>
      <c r="U12" s="9">
        <v>722061759303</v>
      </c>
      <c r="V12" s="9"/>
      <c r="W12" s="9">
        <v>658555247151</v>
      </c>
      <c r="X12" s="9"/>
      <c r="Y12" s="11">
        <v>0.14217431193298619</v>
      </c>
    </row>
    <row r="13" spans="1:25">
      <c r="A13" s="1" t="s">
        <v>19</v>
      </c>
      <c r="C13" s="8">
        <v>20482977</v>
      </c>
      <c r="D13" s="8"/>
      <c r="E13" s="9">
        <v>207920002036</v>
      </c>
      <c r="F13" s="9"/>
      <c r="G13" s="9">
        <v>208119724514.651</v>
      </c>
      <c r="H13" s="9"/>
      <c r="I13" s="9">
        <v>614750864</v>
      </c>
      <c r="J13" s="9"/>
      <c r="K13" s="9">
        <v>6289519202590</v>
      </c>
      <c r="L13" s="9"/>
      <c r="M13" s="9">
        <v>-611120808</v>
      </c>
      <c r="N13" s="9"/>
      <c r="O13" s="9">
        <v>6255261740120</v>
      </c>
      <c r="P13" s="9"/>
      <c r="Q13" s="9">
        <v>24113033</v>
      </c>
      <c r="R13" s="9"/>
      <c r="S13" s="9">
        <v>10323</v>
      </c>
      <c r="T13" s="9"/>
      <c r="U13" s="9">
        <v>248157353518</v>
      </c>
      <c r="V13" s="9"/>
      <c r="W13" s="9">
        <v>248909505202.513</v>
      </c>
      <c r="X13" s="9"/>
      <c r="Y13" s="11">
        <v>5.3736626940325778E-2</v>
      </c>
    </row>
    <row r="14" spans="1:25" ht="24.75" thickBot="1">
      <c r="C14" s="8"/>
      <c r="D14" s="8"/>
      <c r="E14" s="10">
        <f>SUM(E9:E13)</f>
        <v>4843819788945</v>
      </c>
      <c r="F14" s="9"/>
      <c r="G14" s="10">
        <f>SUM(G9:G13)</f>
        <v>4869542156761.2695</v>
      </c>
      <c r="H14" s="9"/>
      <c r="I14" s="9"/>
      <c r="J14" s="9"/>
      <c r="K14" s="10">
        <f>SUM(K9:K13)</f>
        <v>7696161695979</v>
      </c>
      <c r="L14" s="9"/>
      <c r="M14" s="9"/>
      <c r="N14" s="9"/>
      <c r="O14" s="10">
        <f>SUM(O9:O13)</f>
        <v>8046018138887</v>
      </c>
      <c r="P14" s="9"/>
      <c r="Q14" s="9"/>
      <c r="R14" s="9"/>
      <c r="S14" s="9"/>
      <c r="T14" s="9"/>
      <c r="U14" s="10">
        <f>SUM(U9:U13)</f>
        <v>4478854444174</v>
      </c>
      <c r="V14" s="9"/>
      <c r="W14" s="10">
        <f>SUM(W9:W13)</f>
        <v>4364039167739.6025</v>
      </c>
      <c r="X14" s="9"/>
      <c r="Y14" s="12">
        <f>SUM(Y9:Y13)</f>
        <v>0.94214459395191141</v>
      </c>
    </row>
    <row r="15" spans="1:25" ht="24.75" thickTop="1"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>
      <c r="Y16" s="7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"/>
  <sheetViews>
    <sheetView rightToLeft="1" workbookViewId="0">
      <selection activeCell="K7" sqref="K7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6" t="s">
        <v>23</v>
      </c>
      <c r="C6" s="17" t="s">
        <v>24</v>
      </c>
      <c r="D6" s="17" t="s">
        <v>24</v>
      </c>
      <c r="E6" s="17" t="s">
        <v>24</v>
      </c>
      <c r="F6" s="17" t="s">
        <v>24</v>
      </c>
      <c r="G6" s="17" t="s">
        <v>24</v>
      </c>
      <c r="H6" s="17" t="s">
        <v>24</v>
      </c>
      <c r="I6" s="17" t="s">
        <v>24</v>
      </c>
      <c r="K6" s="17" t="s">
        <v>79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24.75">
      <c r="A7" s="17" t="s">
        <v>23</v>
      </c>
      <c r="C7" s="17" t="s">
        <v>25</v>
      </c>
      <c r="E7" s="17" t="s">
        <v>26</v>
      </c>
      <c r="G7" s="17" t="s">
        <v>27</v>
      </c>
      <c r="I7" s="17" t="s">
        <v>21</v>
      </c>
      <c r="K7" s="17" t="s">
        <v>28</v>
      </c>
      <c r="M7" s="17" t="s">
        <v>29</v>
      </c>
      <c r="O7" s="17" t="s">
        <v>30</v>
      </c>
      <c r="Q7" s="17" t="s">
        <v>28</v>
      </c>
      <c r="S7" s="17" t="s">
        <v>22</v>
      </c>
    </row>
    <row r="8" spans="1:19">
      <c r="A8" s="1" t="s">
        <v>31</v>
      </c>
      <c r="C8" s="5" t="s">
        <v>32</v>
      </c>
      <c r="D8" s="5"/>
      <c r="E8" s="5" t="s">
        <v>33</v>
      </c>
      <c r="F8" s="5"/>
      <c r="G8" s="5" t="s">
        <v>34</v>
      </c>
      <c r="I8" s="7">
        <v>8</v>
      </c>
      <c r="K8" s="7">
        <v>328469</v>
      </c>
      <c r="L8" s="5"/>
      <c r="M8" s="7">
        <v>0</v>
      </c>
      <c r="N8" s="5"/>
      <c r="O8" s="7">
        <v>0</v>
      </c>
      <c r="P8" s="5"/>
      <c r="Q8" s="7">
        <v>328469</v>
      </c>
      <c r="S8" s="11">
        <v>7.0912583672130759E-8</v>
      </c>
    </row>
    <row r="9" spans="1:19">
      <c r="A9" s="1" t="s">
        <v>35</v>
      </c>
      <c r="C9" s="5" t="s">
        <v>36</v>
      </c>
      <c r="D9" s="5"/>
      <c r="E9" s="5" t="s">
        <v>33</v>
      </c>
      <c r="F9" s="5"/>
      <c r="G9" s="5" t="s">
        <v>37</v>
      </c>
      <c r="I9" s="7">
        <v>8</v>
      </c>
      <c r="K9" s="7">
        <v>16082895459</v>
      </c>
      <c r="L9" s="5"/>
      <c r="M9" s="7">
        <v>859058582651</v>
      </c>
      <c r="N9" s="5"/>
      <c r="O9" s="7">
        <v>874720800000</v>
      </c>
      <c r="P9" s="5"/>
      <c r="Q9" s="7">
        <v>420678110</v>
      </c>
      <c r="S9" s="11">
        <v>9.0819443157219782E-5</v>
      </c>
    </row>
    <row r="10" spans="1:19">
      <c r="A10" s="1" t="s">
        <v>38</v>
      </c>
      <c r="C10" s="5" t="s">
        <v>39</v>
      </c>
      <c r="D10" s="5"/>
      <c r="E10" s="5" t="s">
        <v>33</v>
      </c>
      <c r="F10" s="5"/>
      <c r="G10" s="5" t="s">
        <v>40</v>
      </c>
      <c r="I10" s="7">
        <v>8</v>
      </c>
      <c r="K10" s="7">
        <v>153987655712</v>
      </c>
      <c r="L10" s="5"/>
      <c r="M10" s="7">
        <v>0</v>
      </c>
      <c r="N10" s="5"/>
      <c r="O10" s="7">
        <v>3900000000</v>
      </c>
      <c r="P10" s="5"/>
      <c r="Q10" s="7">
        <v>150087655712</v>
      </c>
      <c r="S10" s="11">
        <v>3.2402154979103516E-2</v>
      </c>
    </row>
    <row r="11" spans="1:19">
      <c r="A11" s="1" t="s">
        <v>35</v>
      </c>
      <c r="C11" s="5" t="s">
        <v>41</v>
      </c>
      <c r="D11" s="5"/>
      <c r="E11" s="5" t="s">
        <v>33</v>
      </c>
      <c r="F11" s="5"/>
      <c r="G11" s="5" t="s">
        <v>42</v>
      </c>
      <c r="I11" s="7">
        <v>8</v>
      </c>
      <c r="K11" s="7">
        <v>29837872127</v>
      </c>
      <c r="L11" s="5"/>
      <c r="M11" s="7">
        <v>343512389572</v>
      </c>
      <c r="N11" s="5"/>
      <c r="O11" s="7">
        <v>345242140000</v>
      </c>
      <c r="P11" s="5"/>
      <c r="Q11" s="7">
        <v>28108121699</v>
      </c>
      <c r="S11" s="11">
        <v>6.0682120134526287E-3</v>
      </c>
    </row>
    <row r="12" spans="1:19">
      <c r="A12" s="1" t="s">
        <v>35</v>
      </c>
      <c r="C12" s="5" t="s">
        <v>43</v>
      </c>
      <c r="D12" s="5"/>
      <c r="E12" s="5" t="s">
        <v>33</v>
      </c>
      <c r="F12" s="5"/>
      <c r="G12" s="5" t="s">
        <v>42</v>
      </c>
      <c r="I12" s="7">
        <v>8</v>
      </c>
      <c r="K12" s="7">
        <v>686447657</v>
      </c>
      <c r="L12" s="5"/>
      <c r="M12" s="7">
        <v>663253264082</v>
      </c>
      <c r="N12" s="5"/>
      <c r="O12" s="7">
        <v>611386260000</v>
      </c>
      <c r="P12" s="5"/>
      <c r="Q12" s="7">
        <v>52553451739</v>
      </c>
      <c r="S12" s="11">
        <v>1.1345670500720382E-2</v>
      </c>
    </row>
    <row r="13" spans="1:19">
      <c r="A13" s="1" t="s">
        <v>35</v>
      </c>
      <c r="C13" s="5" t="s">
        <v>44</v>
      </c>
      <c r="D13" s="5"/>
      <c r="E13" s="5" t="s">
        <v>33</v>
      </c>
      <c r="F13" s="5"/>
      <c r="G13" s="5" t="s">
        <v>45</v>
      </c>
      <c r="I13" s="7">
        <v>8</v>
      </c>
      <c r="K13" s="7">
        <v>34954550000</v>
      </c>
      <c r="L13" s="5"/>
      <c r="M13" s="7">
        <v>5678362306093</v>
      </c>
      <c r="N13" s="5"/>
      <c r="O13" s="7">
        <v>5710203900000</v>
      </c>
      <c r="P13" s="5"/>
      <c r="Q13" s="7">
        <v>3112956093</v>
      </c>
      <c r="S13" s="11">
        <v>6.7205051134972178E-4</v>
      </c>
    </row>
    <row r="14" spans="1:19" ht="24.75" thickBot="1">
      <c r="C14" s="5"/>
      <c r="D14" s="5"/>
      <c r="E14" s="5"/>
      <c r="F14" s="5"/>
      <c r="G14" s="5"/>
      <c r="K14" s="13">
        <f>SUM(K8:K13)</f>
        <v>235549749424</v>
      </c>
      <c r="L14" s="5"/>
      <c r="M14" s="13">
        <f>SUM(M8:M13)</f>
        <v>7544186542398</v>
      </c>
      <c r="N14" s="5"/>
      <c r="O14" s="13">
        <f>SUM(O8:O13)</f>
        <v>7545453100000</v>
      </c>
      <c r="P14" s="5"/>
      <c r="Q14" s="13">
        <f>SUM(Q8:Q13)</f>
        <v>234283191822</v>
      </c>
      <c r="S14" s="12">
        <f>SUM(S8:S13)</f>
        <v>5.0578978360367143E-2</v>
      </c>
    </row>
    <row r="15" spans="1:19" ht="24.75" thickTop="1">
      <c r="K15" s="5"/>
      <c r="L15" s="5"/>
      <c r="M15" s="5"/>
      <c r="N15" s="5"/>
      <c r="O15" s="5"/>
      <c r="P15" s="5"/>
      <c r="Q15" s="5"/>
    </row>
  </sheetData>
  <mergeCells count="17"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3"/>
  <sheetViews>
    <sheetView rightToLeft="1" workbookViewId="0">
      <selection activeCell="C11" sqref="C11"/>
    </sheetView>
  </sheetViews>
  <sheetFormatPr defaultRowHeight="24"/>
  <cols>
    <col min="1" max="1" width="31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1" width="32.5703125" style="1" customWidth="1"/>
    <col min="12" max="16384" width="9.140625" style="1"/>
  </cols>
  <sheetData>
    <row r="2" spans="1:11" ht="24.75">
      <c r="A2" s="16" t="s">
        <v>0</v>
      </c>
      <c r="B2" s="16"/>
      <c r="C2" s="16"/>
      <c r="D2" s="16"/>
      <c r="E2" s="16"/>
      <c r="F2" s="16"/>
      <c r="G2" s="16"/>
    </row>
    <row r="3" spans="1:11" ht="24.75">
      <c r="A3" s="16" t="s">
        <v>46</v>
      </c>
      <c r="B3" s="16"/>
      <c r="C3" s="16"/>
      <c r="D3" s="16"/>
      <c r="E3" s="16"/>
      <c r="F3" s="16"/>
      <c r="G3" s="16"/>
    </row>
    <row r="4" spans="1:11" ht="24.75">
      <c r="A4" s="16" t="s">
        <v>2</v>
      </c>
      <c r="B4" s="16"/>
      <c r="C4" s="16"/>
      <c r="D4" s="16"/>
      <c r="E4" s="16"/>
      <c r="F4" s="16"/>
      <c r="G4" s="16"/>
    </row>
    <row r="6" spans="1:11" ht="24.75">
      <c r="A6" s="17" t="s">
        <v>50</v>
      </c>
      <c r="C6" s="17" t="s">
        <v>28</v>
      </c>
      <c r="E6" s="17" t="s">
        <v>70</v>
      </c>
      <c r="G6" s="17" t="s">
        <v>13</v>
      </c>
      <c r="J6" s="3"/>
    </row>
    <row r="7" spans="1:11">
      <c r="A7" s="1" t="s">
        <v>77</v>
      </c>
      <c r="C7" s="9">
        <f>'سرمایه‌گذاری در سهام'!I13</f>
        <v>-155646546113</v>
      </c>
      <c r="D7" s="5"/>
      <c r="E7" s="11">
        <f>C7/$C$10</f>
        <v>1.0924704830200567</v>
      </c>
      <c r="F7" s="5"/>
      <c r="G7" s="11">
        <v>-3.360225386418892E-2</v>
      </c>
      <c r="J7" s="3"/>
      <c r="K7" s="3"/>
    </row>
    <row r="8" spans="1:11">
      <c r="A8" s="1" t="s">
        <v>78</v>
      </c>
      <c r="C8" s="7">
        <f>'درآمد سپرده بانکی'!E13</f>
        <v>22532022</v>
      </c>
      <c r="D8" s="5"/>
      <c r="E8" s="11">
        <f>C8/$C$10</f>
        <v>-1.5815043489553275E-4</v>
      </c>
      <c r="F8" s="5"/>
      <c r="G8" s="11">
        <v>4.8643978438674306E-6</v>
      </c>
      <c r="J8" s="3"/>
    </row>
    <row r="9" spans="1:11">
      <c r="A9" s="1" t="s">
        <v>84</v>
      </c>
      <c r="C9" s="7">
        <f>'درآمدناشی از کارمزد بازارگردانی'!C8</f>
        <v>13151930376</v>
      </c>
      <c r="D9" s="5"/>
      <c r="E9" s="11">
        <f>C9/$C$10</f>
        <v>-9.2312332585161139E-2</v>
      </c>
      <c r="F9" s="5"/>
      <c r="G9" s="11">
        <v>2.8393466757536878E-3</v>
      </c>
      <c r="J9" s="3"/>
    </row>
    <row r="10" spans="1:11" ht="24.75" thickBot="1">
      <c r="C10" s="10">
        <f>SUM(C7:C9)</f>
        <v>-142472083715</v>
      </c>
      <c r="D10" s="5"/>
      <c r="E10" s="15">
        <f>SUM(E7:E8)</f>
        <v>1.0923123325851611</v>
      </c>
      <c r="F10" s="5"/>
      <c r="G10" s="15">
        <f>SUM(G7:G9)</f>
        <v>-3.0758042790591363E-2</v>
      </c>
      <c r="J10" s="3"/>
    </row>
    <row r="11" spans="1:11" ht="24.75" thickTop="1">
      <c r="C11" s="5"/>
      <c r="D11" s="5"/>
      <c r="E11" s="5"/>
      <c r="F11" s="5"/>
      <c r="G11" s="5"/>
    </row>
    <row r="12" spans="1:11">
      <c r="C12" s="5"/>
      <c r="D12" s="5"/>
      <c r="E12" s="5"/>
      <c r="F12" s="5"/>
      <c r="G12" s="7"/>
    </row>
    <row r="13" spans="1:11">
      <c r="C13" s="5"/>
      <c r="D13" s="5"/>
      <c r="E13" s="5"/>
      <c r="F13" s="5"/>
      <c r="G13" s="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M10" sqref="M10"/>
    </sheetView>
  </sheetViews>
  <sheetFormatPr defaultRowHeight="24"/>
  <cols>
    <col min="1" max="1" width="25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7" t="s">
        <v>47</v>
      </c>
      <c r="B6" s="17" t="s">
        <v>47</v>
      </c>
      <c r="C6" s="17" t="s">
        <v>47</v>
      </c>
      <c r="D6" s="17" t="s">
        <v>47</v>
      </c>
      <c r="E6" s="17" t="s">
        <v>47</v>
      </c>
      <c r="F6" s="17" t="s">
        <v>47</v>
      </c>
      <c r="G6" s="17" t="s">
        <v>47</v>
      </c>
      <c r="I6" s="17" t="s">
        <v>48</v>
      </c>
      <c r="J6" s="17" t="s">
        <v>48</v>
      </c>
      <c r="K6" s="17" t="s">
        <v>48</v>
      </c>
      <c r="L6" s="17" t="s">
        <v>48</v>
      </c>
      <c r="M6" s="17" t="s">
        <v>48</v>
      </c>
      <c r="O6" s="17" t="s">
        <v>49</v>
      </c>
      <c r="P6" s="17" t="s">
        <v>49</v>
      </c>
      <c r="Q6" s="17" t="s">
        <v>49</v>
      </c>
      <c r="R6" s="17" t="s">
        <v>49</v>
      </c>
      <c r="S6" s="17" t="s">
        <v>49</v>
      </c>
    </row>
    <row r="7" spans="1:19" ht="24.75">
      <c r="A7" s="17" t="s">
        <v>50</v>
      </c>
      <c r="C7" s="17" t="s">
        <v>51</v>
      </c>
      <c r="E7" s="17" t="s">
        <v>20</v>
      </c>
      <c r="G7" s="17" t="s">
        <v>21</v>
      </c>
      <c r="I7" s="17" t="s">
        <v>52</v>
      </c>
      <c r="K7" s="17" t="s">
        <v>53</v>
      </c>
      <c r="M7" s="17" t="s">
        <v>54</v>
      </c>
      <c r="O7" s="17" t="s">
        <v>52</v>
      </c>
      <c r="Q7" s="17" t="s">
        <v>53</v>
      </c>
      <c r="S7" s="17" t="s">
        <v>54</v>
      </c>
    </row>
    <row r="8" spans="1:19">
      <c r="A8" s="1" t="s">
        <v>31</v>
      </c>
      <c r="C8" s="7">
        <v>30</v>
      </c>
      <c r="D8" s="5"/>
      <c r="E8" s="5" t="s">
        <v>80</v>
      </c>
      <c r="F8" s="5"/>
      <c r="G8" s="7">
        <v>8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1344007522</v>
      </c>
      <c r="P8" s="5"/>
      <c r="Q8" s="7">
        <v>0</v>
      </c>
      <c r="R8" s="5"/>
      <c r="S8" s="7">
        <v>1344007522</v>
      </c>
    </row>
    <row r="9" spans="1:19">
      <c r="A9" s="1" t="s">
        <v>35</v>
      </c>
      <c r="C9" s="7">
        <v>17</v>
      </c>
      <c r="D9" s="5"/>
      <c r="E9" s="5" t="s">
        <v>80</v>
      </c>
      <c r="F9" s="5"/>
      <c r="G9" s="7">
        <v>8</v>
      </c>
      <c r="H9" s="5"/>
      <c r="I9" s="7">
        <v>14152275</v>
      </c>
      <c r="J9" s="5"/>
      <c r="K9" s="7">
        <v>0</v>
      </c>
      <c r="L9" s="5"/>
      <c r="M9" s="7">
        <v>14152275</v>
      </c>
      <c r="N9" s="5"/>
      <c r="O9" s="7">
        <v>46864023</v>
      </c>
      <c r="P9" s="5"/>
      <c r="Q9" s="7">
        <v>0</v>
      </c>
      <c r="R9" s="5"/>
      <c r="S9" s="7">
        <v>46864023</v>
      </c>
    </row>
    <row r="10" spans="1:19">
      <c r="A10" s="1" t="s">
        <v>35</v>
      </c>
      <c r="C10" s="7">
        <v>20</v>
      </c>
      <c r="D10" s="5"/>
      <c r="E10" s="5" t="s">
        <v>80</v>
      </c>
      <c r="F10" s="5"/>
      <c r="G10" s="7">
        <v>8</v>
      </c>
      <c r="H10" s="5"/>
      <c r="I10" s="7">
        <v>3409572</v>
      </c>
      <c r="J10" s="5"/>
      <c r="K10" s="7">
        <v>0</v>
      </c>
      <c r="L10" s="5"/>
      <c r="M10" s="7">
        <v>3409572</v>
      </c>
      <c r="N10" s="5"/>
      <c r="O10" s="7">
        <v>155069948</v>
      </c>
      <c r="P10" s="5"/>
      <c r="Q10" s="7">
        <v>0</v>
      </c>
      <c r="R10" s="5"/>
      <c r="S10" s="7">
        <v>155069948</v>
      </c>
    </row>
    <row r="11" spans="1:19">
      <c r="A11" s="1" t="s">
        <v>35</v>
      </c>
      <c r="C11" s="7">
        <v>20</v>
      </c>
      <c r="D11" s="5"/>
      <c r="E11" s="5" t="s">
        <v>80</v>
      </c>
      <c r="F11" s="5"/>
      <c r="G11" s="7">
        <v>8</v>
      </c>
      <c r="H11" s="5"/>
      <c r="I11" s="7">
        <v>4664082</v>
      </c>
      <c r="J11" s="5"/>
      <c r="K11" s="7">
        <v>0</v>
      </c>
      <c r="L11" s="5"/>
      <c r="M11" s="7">
        <v>4664082</v>
      </c>
      <c r="N11" s="5"/>
      <c r="O11" s="7">
        <v>7445170</v>
      </c>
      <c r="P11" s="5"/>
      <c r="Q11" s="7">
        <v>0</v>
      </c>
      <c r="R11" s="5"/>
      <c r="S11" s="7">
        <v>7445170</v>
      </c>
    </row>
    <row r="12" spans="1:19">
      <c r="A12" s="1" t="s">
        <v>35</v>
      </c>
      <c r="C12" s="7">
        <v>17</v>
      </c>
      <c r="D12" s="5"/>
      <c r="E12" s="5" t="s">
        <v>80</v>
      </c>
      <c r="F12" s="5"/>
      <c r="G12" s="7">
        <v>8</v>
      </c>
      <c r="H12" s="5"/>
      <c r="I12" s="7">
        <v>306093</v>
      </c>
      <c r="J12" s="5"/>
      <c r="K12" s="7">
        <v>0</v>
      </c>
      <c r="L12" s="5"/>
      <c r="M12" s="7">
        <v>306093</v>
      </c>
      <c r="N12" s="5"/>
      <c r="O12" s="7">
        <v>306093</v>
      </c>
      <c r="P12" s="5"/>
      <c r="Q12" s="7">
        <v>0</v>
      </c>
      <c r="R12" s="5"/>
      <c r="S12" s="7">
        <v>306093</v>
      </c>
    </row>
    <row r="13" spans="1:19" ht="24.75" thickBot="1">
      <c r="C13" s="5"/>
      <c r="D13" s="5"/>
      <c r="E13" s="5"/>
      <c r="F13" s="5"/>
      <c r="G13" s="5"/>
      <c r="H13" s="5"/>
      <c r="I13" s="13">
        <f>SUM(I8:I12)</f>
        <v>22532022</v>
      </c>
      <c r="J13" s="5"/>
      <c r="K13" s="13">
        <f>SUM(K8:K12)</f>
        <v>0</v>
      </c>
      <c r="L13" s="5"/>
      <c r="M13" s="13">
        <f>SUM(M8:M12)</f>
        <v>22532022</v>
      </c>
      <c r="N13" s="5"/>
      <c r="O13" s="13">
        <f>SUM(O8:O12)</f>
        <v>1553692756</v>
      </c>
      <c r="P13" s="5"/>
      <c r="Q13" s="13">
        <f>SUM(Q8:Q12)</f>
        <v>0</v>
      </c>
      <c r="R13" s="5"/>
      <c r="S13" s="13">
        <f>SUM(S8:S12)</f>
        <v>1553692756</v>
      </c>
    </row>
    <row r="14" spans="1:19" ht="24.75" thickTop="1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M18" sqref="A18:M18"/>
    </sheetView>
  </sheetViews>
  <sheetFormatPr defaultRowHeight="24"/>
  <cols>
    <col min="1" max="1" width="1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 customHeight="1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ht="24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24.75">
      <c r="A6" s="16" t="s">
        <v>3</v>
      </c>
      <c r="C6" s="17" t="s">
        <v>56</v>
      </c>
      <c r="D6" s="17" t="s">
        <v>56</v>
      </c>
      <c r="E6" s="17" t="s">
        <v>56</v>
      </c>
      <c r="F6" s="17" t="s">
        <v>56</v>
      </c>
      <c r="G6" s="17" t="s">
        <v>56</v>
      </c>
      <c r="I6" s="17" t="s">
        <v>48</v>
      </c>
      <c r="J6" s="17" t="s">
        <v>48</v>
      </c>
      <c r="K6" s="17" t="s">
        <v>48</v>
      </c>
      <c r="L6" s="17" t="s">
        <v>48</v>
      </c>
      <c r="M6" s="17" t="s">
        <v>48</v>
      </c>
      <c r="O6" s="17" t="s">
        <v>49</v>
      </c>
      <c r="P6" s="17" t="s">
        <v>49</v>
      </c>
      <c r="Q6" s="17" t="s">
        <v>49</v>
      </c>
      <c r="R6" s="17" t="s">
        <v>49</v>
      </c>
      <c r="S6" s="17" t="s">
        <v>49</v>
      </c>
    </row>
    <row r="7" spans="1:19" ht="24.75">
      <c r="A7" s="17" t="s">
        <v>3</v>
      </c>
      <c r="C7" s="17" t="s">
        <v>57</v>
      </c>
      <c r="E7" s="17" t="s">
        <v>58</v>
      </c>
      <c r="G7" s="17" t="s">
        <v>59</v>
      </c>
      <c r="I7" s="17" t="s">
        <v>60</v>
      </c>
      <c r="K7" s="17" t="s">
        <v>53</v>
      </c>
      <c r="M7" s="17" t="s">
        <v>61</v>
      </c>
      <c r="O7" s="17" t="s">
        <v>60</v>
      </c>
      <c r="Q7" s="17" t="s">
        <v>53</v>
      </c>
      <c r="S7" s="17" t="s">
        <v>61</v>
      </c>
    </row>
    <row r="8" spans="1:19">
      <c r="A8" s="1" t="s">
        <v>17</v>
      </c>
      <c r="C8" s="5" t="s">
        <v>62</v>
      </c>
      <c r="D8" s="5"/>
      <c r="E8" s="7">
        <v>171847359</v>
      </c>
      <c r="F8" s="5"/>
      <c r="G8" s="7">
        <v>200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34369471800</v>
      </c>
      <c r="P8" s="5"/>
      <c r="Q8" s="7">
        <v>0</v>
      </c>
      <c r="R8" s="5"/>
      <c r="S8" s="7">
        <v>34369471800</v>
      </c>
    </row>
    <row r="9" spans="1:19" ht="24.75" thickBot="1">
      <c r="I9" s="13">
        <f>SUM(I8)</f>
        <v>0</v>
      </c>
      <c r="J9" s="5"/>
      <c r="K9" s="13">
        <f>SUM(K8)</f>
        <v>0</v>
      </c>
      <c r="L9" s="5"/>
      <c r="M9" s="13">
        <f>SUM(M8)</f>
        <v>0</v>
      </c>
      <c r="N9" s="5"/>
      <c r="O9" s="13">
        <f>SUM(O8)</f>
        <v>34369471800</v>
      </c>
      <c r="P9" s="5"/>
      <c r="Q9" s="13">
        <f>SUM(Q8)</f>
        <v>0</v>
      </c>
      <c r="R9" s="5"/>
      <c r="S9" s="13">
        <f>SUM(SUM(S8))</f>
        <v>34369471800</v>
      </c>
    </row>
    <row r="10" spans="1:19" ht="24.75" thickTop="1"/>
  </sheetData>
  <mergeCells count="16">
    <mergeCell ref="A3:S3"/>
    <mergeCell ref="A2:S2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9"/>
  <sheetViews>
    <sheetView rightToLeft="1" workbookViewId="0">
      <selection activeCell="I10" sqref="I10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48</v>
      </c>
      <c r="D6" s="17" t="s">
        <v>48</v>
      </c>
      <c r="E6" s="17" t="s">
        <v>48</v>
      </c>
      <c r="F6" s="17" t="s">
        <v>48</v>
      </c>
      <c r="G6" s="17" t="s">
        <v>48</v>
      </c>
      <c r="H6" s="17" t="s">
        <v>48</v>
      </c>
      <c r="I6" s="17" t="s">
        <v>48</v>
      </c>
      <c r="K6" s="17" t="s">
        <v>49</v>
      </c>
      <c r="L6" s="17" t="s">
        <v>49</v>
      </c>
      <c r="M6" s="17" t="s">
        <v>49</v>
      </c>
      <c r="N6" s="17" t="s">
        <v>49</v>
      </c>
      <c r="O6" s="17" t="s">
        <v>49</v>
      </c>
      <c r="P6" s="17" t="s">
        <v>49</v>
      </c>
      <c r="Q6" s="17" t="s">
        <v>49</v>
      </c>
    </row>
    <row r="7" spans="1:17" ht="24.75">
      <c r="A7" s="17" t="s">
        <v>3</v>
      </c>
      <c r="C7" s="17" t="s">
        <v>7</v>
      </c>
      <c r="E7" s="17" t="s">
        <v>63</v>
      </c>
      <c r="G7" s="17" t="s">
        <v>64</v>
      </c>
      <c r="I7" s="17" t="s">
        <v>65</v>
      </c>
      <c r="K7" s="17" t="s">
        <v>7</v>
      </c>
      <c r="M7" s="17" t="s">
        <v>63</v>
      </c>
      <c r="O7" s="17" t="s">
        <v>64</v>
      </c>
      <c r="Q7" s="17" t="s">
        <v>65</v>
      </c>
    </row>
    <row r="8" spans="1:17">
      <c r="A8" s="1" t="s">
        <v>16</v>
      </c>
      <c r="C8" s="9">
        <v>9622154</v>
      </c>
      <c r="D8" s="9"/>
      <c r="E8" s="9">
        <v>2410748725718</v>
      </c>
      <c r="F8" s="9"/>
      <c r="G8" s="9">
        <v>2441101216916</v>
      </c>
      <c r="H8" s="9"/>
      <c r="I8" s="9">
        <f>E8-G8</f>
        <v>-30352491198</v>
      </c>
      <c r="J8" s="9"/>
      <c r="K8" s="9">
        <v>9622154</v>
      </c>
      <c r="L8" s="9"/>
      <c r="M8" s="9">
        <v>2410748725718</v>
      </c>
      <c r="N8" s="9"/>
      <c r="O8" s="9">
        <v>2601143752632</v>
      </c>
      <c r="P8" s="9"/>
      <c r="Q8" s="9">
        <f>M8-O8</f>
        <v>-190395026914</v>
      </c>
    </row>
    <row r="9" spans="1:17">
      <c r="A9" s="1" t="s">
        <v>17</v>
      </c>
      <c r="C9" s="9">
        <v>245081019</v>
      </c>
      <c r="D9" s="9"/>
      <c r="E9" s="9">
        <v>950436553568</v>
      </c>
      <c r="F9" s="9"/>
      <c r="G9" s="9">
        <v>1016287859725</v>
      </c>
      <c r="H9" s="9"/>
      <c r="I9" s="9">
        <f>E9-G9</f>
        <v>-65851306157</v>
      </c>
      <c r="J9" s="9"/>
      <c r="K9" s="9">
        <v>245081019</v>
      </c>
      <c r="L9" s="9"/>
      <c r="M9" s="9">
        <v>950436553568</v>
      </c>
      <c r="N9" s="9"/>
      <c r="O9" s="9">
        <v>965437082928</v>
      </c>
      <c r="P9" s="9"/>
      <c r="Q9" s="9">
        <f t="shared" ref="Q9:Q12" si="0">M9-O9</f>
        <v>-15000529360</v>
      </c>
    </row>
    <row r="10" spans="1:17">
      <c r="A10" s="1" t="s">
        <v>15</v>
      </c>
      <c r="C10" s="9">
        <v>2696447</v>
      </c>
      <c r="D10" s="9"/>
      <c r="E10" s="9">
        <v>95389136099</v>
      </c>
      <c r="F10" s="9"/>
      <c r="G10" s="9">
        <v>97453585831</v>
      </c>
      <c r="H10" s="9"/>
      <c r="I10" s="9">
        <f t="shared" ref="I10:I12" si="1">E10-G10</f>
        <v>-2064449732</v>
      </c>
      <c r="J10" s="9"/>
      <c r="K10" s="9">
        <v>2696447</v>
      </c>
      <c r="L10" s="9"/>
      <c r="M10" s="9">
        <v>95389136099</v>
      </c>
      <c r="N10" s="9"/>
      <c r="O10" s="9">
        <v>96916352664</v>
      </c>
      <c r="P10" s="9"/>
      <c r="Q10" s="9">
        <f t="shared" si="0"/>
        <v>-1527216565</v>
      </c>
    </row>
    <row r="11" spans="1:17">
      <c r="A11" s="1" t="s">
        <v>18</v>
      </c>
      <c r="C11" s="9">
        <v>70525877</v>
      </c>
      <c r="D11" s="9"/>
      <c r="E11" s="9">
        <v>658555247153</v>
      </c>
      <c r="F11" s="9"/>
      <c r="G11" s="9">
        <v>680644231326</v>
      </c>
      <c r="H11" s="9"/>
      <c r="I11" s="9">
        <f t="shared" si="1"/>
        <v>-22088984173</v>
      </c>
      <c r="J11" s="9"/>
      <c r="K11" s="9">
        <v>70525877</v>
      </c>
      <c r="L11" s="9"/>
      <c r="M11" s="9">
        <v>658555247153</v>
      </c>
      <c r="N11" s="9"/>
      <c r="O11" s="9">
        <v>721651490274</v>
      </c>
      <c r="P11" s="9"/>
      <c r="Q11" s="9">
        <f t="shared" si="0"/>
        <v>-63096243121</v>
      </c>
    </row>
    <row r="12" spans="1:17">
      <c r="A12" s="1" t="s">
        <v>19</v>
      </c>
      <c r="C12" s="9">
        <v>24113033</v>
      </c>
      <c r="D12" s="9"/>
      <c r="E12" s="9">
        <v>248909505202</v>
      </c>
      <c r="F12" s="9"/>
      <c r="G12" s="9">
        <v>248357075996</v>
      </c>
      <c r="H12" s="9"/>
      <c r="I12" s="9">
        <f t="shared" si="1"/>
        <v>552429206</v>
      </c>
      <c r="J12" s="9"/>
      <c r="K12" s="9">
        <v>24113033</v>
      </c>
      <c r="L12" s="9"/>
      <c r="M12" s="9">
        <v>248909505202</v>
      </c>
      <c r="N12" s="9"/>
      <c r="O12" s="9">
        <v>248157353518</v>
      </c>
      <c r="P12" s="9"/>
      <c r="Q12" s="9">
        <f t="shared" si="0"/>
        <v>752151684</v>
      </c>
    </row>
    <row r="13" spans="1:17" ht="24.75" thickBot="1">
      <c r="C13" s="9"/>
      <c r="D13" s="9"/>
      <c r="E13" s="10">
        <f>SUM(E8:E12)</f>
        <v>4364039167740</v>
      </c>
      <c r="F13" s="9"/>
      <c r="G13" s="10">
        <f>SUM(G8:G12)</f>
        <v>4483843969794</v>
      </c>
      <c r="H13" s="9"/>
      <c r="I13" s="10">
        <f>SUM(I8:I12)</f>
        <v>-119804802054</v>
      </c>
      <c r="J13" s="9"/>
      <c r="K13" s="9"/>
      <c r="L13" s="9"/>
      <c r="M13" s="10">
        <f>SUM(M8:M12)</f>
        <v>4364039167740</v>
      </c>
      <c r="N13" s="9"/>
      <c r="O13" s="10">
        <f>SUM(O8:O12)</f>
        <v>4633306032016</v>
      </c>
      <c r="P13" s="9"/>
      <c r="Q13" s="10">
        <f>SUM(Q8:Q12)</f>
        <v>-269266864276</v>
      </c>
    </row>
    <row r="14" spans="1:17" ht="24.75" thickTop="1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3:17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3:17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3:17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5"/>
  <sheetViews>
    <sheetView rightToLeft="1" topLeftCell="A4" zoomScaleNormal="100" workbookViewId="0">
      <selection activeCell="I15" sqref="I15"/>
    </sheetView>
  </sheetViews>
  <sheetFormatPr defaultRowHeight="24"/>
  <cols>
    <col min="1" max="1" width="39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6" t="s">
        <v>48</v>
      </c>
      <c r="D6" s="16" t="s">
        <v>48</v>
      </c>
      <c r="E6" s="16" t="s">
        <v>48</v>
      </c>
      <c r="F6" s="16" t="s">
        <v>48</v>
      </c>
      <c r="G6" s="16" t="s">
        <v>48</v>
      </c>
      <c r="H6" s="16" t="s">
        <v>48</v>
      </c>
      <c r="I6" s="16" t="s">
        <v>48</v>
      </c>
      <c r="K6" s="17" t="s">
        <v>49</v>
      </c>
      <c r="L6" s="17" t="s">
        <v>49</v>
      </c>
      <c r="M6" s="17" t="s">
        <v>49</v>
      </c>
      <c r="N6" s="17" t="s">
        <v>49</v>
      </c>
      <c r="O6" s="17" t="s">
        <v>49</v>
      </c>
      <c r="P6" s="17" t="s">
        <v>49</v>
      </c>
      <c r="Q6" s="17" t="s">
        <v>49</v>
      </c>
    </row>
    <row r="7" spans="1:17" ht="24.75">
      <c r="A7" s="17" t="s">
        <v>3</v>
      </c>
      <c r="C7" s="17" t="s">
        <v>7</v>
      </c>
      <c r="D7" s="14"/>
      <c r="E7" s="17" t="s">
        <v>63</v>
      </c>
      <c r="F7" s="14"/>
      <c r="G7" s="17" t="s">
        <v>64</v>
      </c>
      <c r="H7" s="14"/>
      <c r="I7" s="17" t="s">
        <v>66</v>
      </c>
      <c r="K7" s="17" t="s">
        <v>7</v>
      </c>
      <c r="M7" s="17" t="s">
        <v>63</v>
      </c>
      <c r="O7" s="17" t="s">
        <v>64</v>
      </c>
      <c r="Q7" s="17" t="s">
        <v>66</v>
      </c>
    </row>
    <row r="8" spans="1:17">
      <c r="A8" s="1" t="s">
        <v>18</v>
      </c>
      <c r="C8" s="9">
        <v>58505952</v>
      </c>
      <c r="D8" s="9"/>
      <c r="E8" s="9">
        <v>572793154871</v>
      </c>
      <c r="F8" s="9"/>
      <c r="G8" s="9">
        <v>602603718773</v>
      </c>
      <c r="H8" s="9"/>
      <c r="I8" s="9">
        <f>E8-G8</f>
        <v>-29810563902</v>
      </c>
      <c r="J8" s="9"/>
      <c r="K8" s="9">
        <v>85426646</v>
      </c>
      <c r="L8" s="9"/>
      <c r="M8" s="9">
        <v>848363804896</v>
      </c>
      <c r="N8" s="9"/>
      <c r="O8" s="9">
        <v>884253596083</v>
      </c>
      <c r="P8" s="9"/>
      <c r="Q8" s="9">
        <f>M8-O8</f>
        <v>-35889791187</v>
      </c>
    </row>
    <row r="9" spans="1:17">
      <c r="A9" s="1" t="s">
        <v>15</v>
      </c>
      <c r="C9" s="9">
        <v>24917114</v>
      </c>
      <c r="D9" s="9"/>
      <c r="E9" s="9">
        <v>865869308236</v>
      </c>
      <c r="F9" s="9"/>
      <c r="G9" s="9">
        <v>858508262786</v>
      </c>
      <c r="H9" s="9"/>
      <c r="I9" s="9">
        <f t="shared" ref="I9:I12" si="0">E9-G9</f>
        <v>7361045450</v>
      </c>
      <c r="J9" s="9"/>
      <c r="K9" s="9">
        <v>72615991</v>
      </c>
      <c r="L9" s="9"/>
      <c r="M9" s="9">
        <v>2638278716413</v>
      </c>
      <c r="N9" s="9"/>
      <c r="O9" s="9">
        <v>2633369754586</v>
      </c>
      <c r="P9" s="9"/>
      <c r="Q9" s="9">
        <f t="shared" ref="Q9:Q12" si="1">M9-O9</f>
        <v>4908961827</v>
      </c>
    </row>
    <row r="10" spans="1:17">
      <c r="A10" s="1" t="s">
        <v>16</v>
      </c>
      <c r="C10" s="9">
        <v>1358411</v>
      </c>
      <c r="D10" s="9"/>
      <c r="E10" s="9">
        <v>349086525024</v>
      </c>
      <c r="F10" s="9"/>
      <c r="G10" s="9">
        <v>368508249734</v>
      </c>
      <c r="H10" s="9"/>
      <c r="I10" s="9">
        <f t="shared" si="0"/>
        <v>-19421724710</v>
      </c>
      <c r="J10" s="9"/>
      <c r="K10" s="9">
        <v>6159709</v>
      </c>
      <c r="L10" s="9"/>
      <c r="M10" s="9">
        <v>1605904494244</v>
      </c>
      <c r="N10" s="9"/>
      <c r="O10" s="9">
        <v>1683519599444</v>
      </c>
      <c r="P10" s="9"/>
      <c r="Q10" s="9">
        <f t="shared" si="1"/>
        <v>-77615105200</v>
      </c>
    </row>
    <row r="11" spans="1:17">
      <c r="A11" s="1" t="s">
        <v>17</v>
      </c>
      <c r="C11" s="9">
        <v>750841</v>
      </c>
      <c r="D11" s="9"/>
      <c r="E11" s="9">
        <v>3007410636</v>
      </c>
      <c r="F11" s="9"/>
      <c r="G11" s="9">
        <v>2957800545</v>
      </c>
      <c r="H11" s="9"/>
      <c r="I11" s="9">
        <f t="shared" si="0"/>
        <v>49610091</v>
      </c>
      <c r="J11" s="9"/>
      <c r="K11" s="9">
        <v>4014860</v>
      </c>
      <c r="L11" s="9"/>
      <c r="M11" s="9">
        <v>19855758925</v>
      </c>
      <c r="N11" s="9"/>
      <c r="O11" s="9">
        <v>18752458648</v>
      </c>
      <c r="P11" s="9"/>
      <c r="Q11" s="9">
        <f t="shared" si="1"/>
        <v>1103300277</v>
      </c>
    </row>
    <row r="12" spans="1:17">
      <c r="A12" s="1" t="s">
        <v>19</v>
      </c>
      <c r="C12" s="9">
        <v>611120808</v>
      </c>
      <c r="D12" s="9"/>
      <c r="E12" s="9">
        <v>6255261740120</v>
      </c>
      <c r="F12" s="9"/>
      <c r="G12" s="9">
        <v>6249281851108</v>
      </c>
      <c r="H12" s="9"/>
      <c r="I12" s="9">
        <f t="shared" si="0"/>
        <v>5979889012</v>
      </c>
      <c r="J12" s="9"/>
      <c r="K12" s="9">
        <v>983573515</v>
      </c>
      <c r="L12" s="9"/>
      <c r="M12" s="9">
        <v>10009493930054</v>
      </c>
      <c r="N12" s="9"/>
      <c r="O12" s="9">
        <v>10000276853465</v>
      </c>
      <c r="P12" s="9"/>
      <c r="Q12" s="9">
        <f t="shared" si="1"/>
        <v>9217076589</v>
      </c>
    </row>
    <row r="13" spans="1:17" ht="24.75" thickBot="1">
      <c r="C13" s="9"/>
      <c r="D13" s="9"/>
      <c r="E13" s="10">
        <f>SUM(E8:E12)</f>
        <v>8046018138887</v>
      </c>
      <c r="F13" s="9"/>
      <c r="G13" s="10">
        <f>SUM(G8:G12)</f>
        <v>8081859882946</v>
      </c>
      <c r="H13" s="9"/>
      <c r="I13" s="10">
        <f>SUM(I8:I12)</f>
        <v>-35841744059</v>
      </c>
      <c r="J13" s="9"/>
      <c r="K13" s="9"/>
      <c r="L13" s="9"/>
      <c r="M13" s="10">
        <f>SUM(M8:M12)</f>
        <v>15121896704532</v>
      </c>
      <c r="N13" s="9"/>
      <c r="O13" s="10">
        <f>SUM(O8:O12)</f>
        <v>15220172262226</v>
      </c>
      <c r="P13" s="9"/>
      <c r="Q13" s="10">
        <f>SUM(Q8:Q12)</f>
        <v>-98275557694</v>
      </c>
    </row>
    <row r="14" spans="1:17" ht="24.75" thickTop="1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6"/>
  <sheetViews>
    <sheetView rightToLeft="1" workbookViewId="0">
      <selection activeCell="K22" sqref="K22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855468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3" ht="24.75">
      <c r="A3" s="16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3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3" ht="24.75">
      <c r="A6" s="16" t="s">
        <v>3</v>
      </c>
      <c r="C6" s="17" t="s">
        <v>48</v>
      </c>
      <c r="D6" s="17" t="s">
        <v>48</v>
      </c>
      <c r="E6" s="17" t="s">
        <v>48</v>
      </c>
      <c r="F6" s="17" t="s">
        <v>48</v>
      </c>
      <c r="G6" s="17" t="s">
        <v>48</v>
      </c>
      <c r="H6" s="17" t="s">
        <v>48</v>
      </c>
      <c r="I6" s="17" t="s">
        <v>48</v>
      </c>
      <c r="J6" s="17" t="s">
        <v>48</v>
      </c>
      <c r="K6" s="17" t="s">
        <v>48</v>
      </c>
      <c r="M6" s="17" t="s">
        <v>49</v>
      </c>
      <c r="N6" s="17" t="s">
        <v>49</v>
      </c>
      <c r="O6" s="17" t="s">
        <v>49</v>
      </c>
      <c r="P6" s="17" t="s">
        <v>49</v>
      </c>
      <c r="Q6" s="17" t="s">
        <v>49</v>
      </c>
      <c r="R6" s="17" t="s">
        <v>49</v>
      </c>
      <c r="S6" s="17" t="s">
        <v>49</v>
      </c>
      <c r="T6" s="17" t="s">
        <v>49</v>
      </c>
      <c r="U6" s="17" t="s">
        <v>49</v>
      </c>
    </row>
    <row r="7" spans="1:23" ht="24.75">
      <c r="A7" s="17" t="s">
        <v>3</v>
      </c>
      <c r="C7" s="18" t="s">
        <v>67</v>
      </c>
      <c r="D7" s="8"/>
      <c r="E7" s="18" t="s">
        <v>68</v>
      </c>
      <c r="F7" s="8"/>
      <c r="G7" s="18" t="s">
        <v>69</v>
      </c>
      <c r="H7" s="8"/>
      <c r="I7" s="18" t="s">
        <v>28</v>
      </c>
      <c r="J7" s="8"/>
      <c r="K7" s="18" t="s">
        <v>70</v>
      </c>
      <c r="L7" s="8"/>
      <c r="M7" s="18" t="s">
        <v>67</v>
      </c>
      <c r="N7" s="8"/>
      <c r="O7" s="18" t="s">
        <v>68</v>
      </c>
      <c r="P7" s="8"/>
      <c r="Q7" s="18" t="s">
        <v>69</v>
      </c>
      <c r="R7" s="8"/>
      <c r="S7" s="18" t="s">
        <v>28</v>
      </c>
      <c r="T7" s="8"/>
      <c r="U7" s="18" t="s">
        <v>70</v>
      </c>
      <c r="V7" s="8"/>
      <c r="W7" s="8"/>
    </row>
    <row r="8" spans="1:23">
      <c r="A8" s="1" t="s">
        <v>18</v>
      </c>
      <c r="C8" s="9">
        <v>0</v>
      </c>
      <c r="D8" s="9"/>
      <c r="E8" s="9">
        <v>-22088984172</v>
      </c>
      <c r="F8" s="9"/>
      <c r="G8" s="9">
        <v>-29810563902</v>
      </c>
      <c r="H8" s="9"/>
      <c r="I8" s="9">
        <f>C8+E8+G8</f>
        <v>-51899548074</v>
      </c>
      <c r="J8" s="9"/>
      <c r="K8" s="11">
        <f>I8/$I$13</f>
        <v>0.33344490687458445</v>
      </c>
      <c r="L8" s="9"/>
      <c r="M8" s="9">
        <v>0</v>
      </c>
      <c r="N8" s="9"/>
      <c r="O8" s="9">
        <v>-63096243120</v>
      </c>
      <c r="P8" s="9"/>
      <c r="Q8" s="9">
        <v>-35889791187</v>
      </c>
      <c r="R8" s="9"/>
      <c r="S8" s="9">
        <v>-98986034307</v>
      </c>
      <c r="T8" s="9"/>
      <c r="U8" s="11">
        <f>S8/$S$13</f>
        <v>0.29710105294466799</v>
      </c>
      <c r="V8" s="8"/>
      <c r="W8" s="8"/>
    </row>
    <row r="9" spans="1:23">
      <c r="A9" s="1" t="s">
        <v>15</v>
      </c>
      <c r="C9" s="9">
        <v>0</v>
      </c>
      <c r="D9" s="9"/>
      <c r="E9" s="9">
        <v>-2064449731</v>
      </c>
      <c r="F9" s="9"/>
      <c r="G9" s="9">
        <v>7361045450</v>
      </c>
      <c r="H9" s="9"/>
      <c r="I9" s="9">
        <f t="shared" ref="I9:I12" si="0">C9+E9+G9</f>
        <v>5296595719</v>
      </c>
      <c r="J9" s="9"/>
      <c r="K9" s="11">
        <f t="shared" ref="K9:K12" si="1">I9/$I$13</f>
        <v>-3.4029638634927695E-2</v>
      </c>
      <c r="L9" s="9"/>
      <c r="M9" s="9">
        <v>0</v>
      </c>
      <c r="N9" s="9"/>
      <c r="O9" s="9">
        <v>-1527216564</v>
      </c>
      <c r="P9" s="9"/>
      <c r="Q9" s="9">
        <v>4908961827</v>
      </c>
      <c r="R9" s="9"/>
      <c r="S9" s="9">
        <v>3381745263</v>
      </c>
      <c r="T9" s="9"/>
      <c r="U9" s="11">
        <f t="shared" ref="U9:U12" si="2">S9/$S$13</f>
        <v>-1.0150119513949377E-2</v>
      </c>
      <c r="V9" s="8"/>
      <c r="W9" s="8"/>
    </row>
    <row r="10" spans="1:23">
      <c r="A10" s="1" t="s">
        <v>16</v>
      </c>
      <c r="C10" s="9">
        <v>0</v>
      </c>
      <c r="D10" s="9"/>
      <c r="E10" s="9">
        <v>-30352491197</v>
      </c>
      <c r="F10" s="9"/>
      <c r="G10" s="9">
        <v>-19421724710</v>
      </c>
      <c r="H10" s="9"/>
      <c r="I10" s="9">
        <f t="shared" si="0"/>
        <v>-49774215907</v>
      </c>
      <c r="J10" s="9"/>
      <c r="K10" s="11">
        <f t="shared" si="1"/>
        <v>0.31979004449519699</v>
      </c>
      <c r="L10" s="9"/>
      <c r="M10" s="9">
        <v>0</v>
      </c>
      <c r="N10" s="9"/>
      <c r="O10" s="9">
        <v>-190395026913</v>
      </c>
      <c r="P10" s="9"/>
      <c r="Q10" s="9">
        <v>-77615105200</v>
      </c>
      <c r="R10" s="9"/>
      <c r="S10" s="9">
        <v>-268010132113</v>
      </c>
      <c r="T10" s="9"/>
      <c r="U10" s="11">
        <f t="shared" si="2"/>
        <v>0.80441744139032512</v>
      </c>
      <c r="V10" s="8"/>
      <c r="W10" s="8"/>
    </row>
    <row r="11" spans="1:23">
      <c r="A11" s="1" t="s">
        <v>17</v>
      </c>
      <c r="C11" s="9">
        <v>0</v>
      </c>
      <c r="D11" s="9"/>
      <c r="E11" s="9">
        <v>-65851306160</v>
      </c>
      <c r="F11" s="9"/>
      <c r="G11" s="9">
        <v>49610091</v>
      </c>
      <c r="H11" s="9"/>
      <c r="I11" s="9">
        <f t="shared" si="0"/>
        <v>-65801696069</v>
      </c>
      <c r="J11" s="9"/>
      <c r="K11" s="11">
        <f t="shared" si="1"/>
        <v>0.42276361225020509</v>
      </c>
      <c r="L11" s="9"/>
      <c r="M11" s="9">
        <v>34369471800</v>
      </c>
      <c r="N11" s="9"/>
      <c r="O11" s="9">
        <v>-15000529363</v>
      </c>
      <c r="P11" s="9"/>
      <c r="Q11" s="9">
        <v>1103300277</v>
      </c>
      <c r="R11" s="9"/>
      <c r="S11" s="9">
        <v>20472242718</v>
      </c>
      <c r="T11" s="9"/>
      <c r="U11" s="11">
        <f t="shared" si="2"/>
        <v>-6.1446293007280196E-2</v>
      </c>
      <c r="V11" s="8"/>
      <c r="W11" s="8"/>
    </row>
    <row r="12" spans="1:23">
      <c r="A12" s="1" t="s">
        <v>19</v>
      </c>
      <c r="C12" s="9">
        <v>0</v>
      </c>
      <c r="D12" s="9"/>
      <c r="E12" s="9">
        <v>552429206</v>
      </c>
      <c r="F12" s="9"/>
      <c r="G12" s="9">
        <v>5979889012</v>
      </c>
      <c r="H12" s="9"/>
      <c r="I12" s="9">
        <f t="shared" si="0"/>
        <v>6532318218</v>
      </c>
      <c r="J12" s="9"/>
      <c r="K12" s="11">
        <f t="shared" si="1"/>
        <v>-4.1968924985058852E-2</v>
      </c>
      <c r="L12" s="9"/>
      <c r="M12" s="9">
        <v>0</v>
      </c>
      <c r="N12" s="9"/>
      <c r="O12" s="9">
        <v>752151684</v>
      </c>
      <c r="P12" s="9"/>
      <c r="Q12" s="9">
        <v>9217076589</v>
      </c>
      <c r="R12" s="9"/>
      <c r="S12" s="9">
        <v>9969228273</v>
      </c>
      <c r="T12" s="9"/>
      <c r="U12" s="11">
        <f t="shared" si="2"/>
        <v>-2.9922081813763497E-2</v>
      </c>
      <c r="V12" s="8"/>
      <c r="W12" s="8"/>
    </row>
    <row r="13" spans="1:23" ht="24.75" thickBot="1">
      <c r="C13" s="10">
        <f>SUM(C8:C12)</f>
        <v>0</v>
      </c>
      <c r="D13" s="9"/>
      <c r="E13" s="10">
        <f>SUM(E8:E12)</f>
        <v>-119804802054</v>
      </c>
      <c r="F13" s="9"/>
      <c r="G13" s="10">
        <f>SUM(G8:G12)</f>
        <v>-35841744059</v>
      </c>
      <c r="H13" s="9"/>
      <c r="I13" s="10">
        <f>SUM(I8:I12)</f>
        <v>-155646546113</v>
      </c>
      <c r="J13" s="9"/>
      <c r="K13" s="12">
        <f>SUM(K8:K12)</f>
        <v>1.0000000000000002</v>
      </c>
      <c r="L13" s="9"/>
      <c r="M13" s="10">
        <f>SUM(M8:M12)</f>
        <v>34369471800</v>
      </c>
      <c r="N13" s="9"/>
      <c r="O13" s="10">
        <f>SUM(O8:O12)</f>
        <v>-269266864276</v>
      </c>
      <c r="P13" s="9"/>
      <c r="Q13" s="10">
        <f>SUM(Q8:Q12)</f>
        <v>-98275557694</v>
      </c>
      <c r="R13" s="9"/>
      <c r="S13" s="10">
        <f>SUM(S8:S12)</f>
        <v>-333172950166</v>
      </c>
      <c r="T13" s="9"/>
      <c r="U13" s="12">
        <f>SUM(U8:U12)</f>
        <v>1</v>
      </c>
      <c r="V13" s="8"/>
      <c r="W13" s="8"/>
    </row>
    <row r="14" spans="1:23" ht="24.75" thickTop="1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8"/>
      <c r="W14" s="8"/>
    </row>
    <row r="15" spans="1:23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3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درآمدناشی از کارمزد بازارگردانی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cp:lastPrinted>2022-09-26T13:56:53Z</cp:lastPrinted>
  <dcterms:created xsi:type="dcterms:W3CDTF">2022-09-26T13:27:14Z</dcterms:created>
  <dcterms:modified xsi:type="dcterms:W3CDTF">2022-10-02T06:55:19Z</dcterms:modified>
</cp:coreProperties>
</file>