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ماهانه\"/>
    </mc:Choice>
  </mc:AlternateContent>
  <xr:revisionPtr revIDLastSave="0" documentId="13_ncr:1_{D1AD0170-703D-4779-9AB8-7E549E715B0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درآمد سپرده بانکی" sheetId="13" r:id="rId9"/>
    <sheet name="سایر درآمدها" sheetId="14" r:id="rId10"/>
    <sheet name="جمع درآمدها" sheetId="15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5" l="1"/>
  <c r="E9" i="15"/>
  <c r="E8" i="15"/>
  <c r="E7" i="15"/>
  <c r="C9" i="15"/>
  <c r="F9" i="15"/>
  <c r="C8" i="15"/>
  <c r="C7" i="15"/>
  <c r="K13" i="13"/>
  <c r="K9" i="13"/>
  <c r="K10" i="13"/>
  <c r="K11" i="13"/>
  <c r="K12" i="13"/>
  <c r="K8" i="13"/>
  <c r="G13" i="13"/>
  <c r="G9" i="13"/>
  <c r="G10" i="13"/>
  <c r="G11" i="13"/>
  <c r="G12" i="13"/>
  <c r="G8" i="13"/>
  <c r="I13" i="13"/>
  <c r="E13" i="13"/>
  <c r="S13" i="11"/>
  <c r="U10" i="11" s="1"/>
  <c r="S8" i="11"/>
  <c r="I8" i="11"/>
  <c r="S9" i="11"/>
  <c r="S10" i="11"/>
  <c r="S11" i="11"/>
  <c r="S12" i="11"/>
  <c r="I9" i="11"/>
  <c r="I10" i="11"/>
  <c r="I11" i="11"/>
  <c r="I13" i="11" s="1"/>
  <c r="K9" i="11" s="1"/>
  <c r="I12" i="11"/>
  <c r="Q13" i="11"/>
  <c r="O13" i="11"/>
  <c r="M13" i="11"/>
  <c r="G13" i="11"/>
  <c r="E13" i="11"/>
  <c r="C13" i="11"/>
  <c r="E13" i="10"/>
  <c r="G13" i="10"/>
  <c r="M13" i="10"/>
  <c r="O13" i="10"/>
  <c r="Q9" i="10"/>
  <c r="Q10" i="10"/>
  <c r="Q11" i="10"/>
  <c r="Q12" i="10"/>
  <c r="Q8" i="10"/>
  <c r="I9" i="10"/>
  <c r="I10" i="10"/>
  <c r="I11" i="10"/>
  <c r="I12" i="10"/>
  <c r="I8" i="10"/>
  <c r="I13" i="10" s="1"/>
  <c r="E13" i="9"/>
  <c r="G13" i="9"/>
  <c r="I13" i="9"/>
  <c r="M13" i="9"/>
  <c r="O13" i="9"/>
  <c r="Q13" i="9"/>
  <c r="Q12" i="9"/>
  <c r="Q9" i="9"/>
  <c r="Q10" i="9"/>
  <c r="Q11" i="9"/>
  <c r="Q8" i="9"/>
  <c r="I9" i="9"/>
  <c r="I10" i="9"/>
  <c r="I11" i="9"/>
  <c r="I12" i="9"/>
  <c r="I8" i="9"/>
  <c r="S9" i="8"/>
  <c r="Q9" i="8"/>
  <c r="O9" i="8"/>
  <c r="M9" i="8"/>
  <c r="K9" i="8"/>
  <c r="I9" i="8"/>
  <c r="I13" i="7"/>
  <c r="K13" i="7"/>
  <c r="M13" i="7"/>
  <c r="O13" i="7"/>
  <c r="Q13" i="7"/>
  <c r="S13" i="7"/>
  <c r="S14" i="6"/>
  <c r="K14" i="6"/>
  <c r="M14" i="6"/>
  <c r="O14" i="6"/>
  <c r="Q14" i="6"/>
  <c r="Y14" i="1"/>
  <c r="E14" i="1"/>
  <c r="G14" i="1"/>
  <c r="K14" i="1"/>
  <c r="O14" i="1"/>
  <c r="U14" i="1"/>
  <c r="W14" i="1"/>
  <c r="K12" i="11" l="1"/>
  <c r="K11" i="11"/>
  <c r="K10" i="11"/>
  <c r="K8" i="11"/>
  <c r="K13" i="11" s="1"/>
  <c r="U12" i="11"/>
  <c r="U8" i="11"/>
  <c r="U9" i="11"/>
  <c r="U11" i="11"/>
  <c r="Q13" i="10"/>
  <c r="U13" i="11" l="1"/>
</calcChain>
</file>

<file path=xl/sharedStrings.xml><?xml version="1.0" encoding="utf-8"?>
<sst xmlns="http://schemas.openxmlformats.org/spreadsheetml/2006/main" count="332" uniqueCount="83">
  <si>
    <t>صندوق سرمایه‌گذاری اختصاصی بازارگردانی مفید</t>
  </si>
  <si>
    <t>صورت وضعیت پورتفوی</t>
  </si>
  <si>
    <t>برای ماه منتهی به 1401/07/30</t>
  </si>
  <si>
    <t>نام شرکت</t>
  </si>
  <si>
    <t>1401/06/31</t>
  </si>
  <si>
    <t>تغییرات طی دوره</t>
  </si>
  <si>
    <t>1401/07/30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</si>
  <si>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</si>
  <si>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</si>
  <si>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</si>
  <si>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</si>
  <si>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</si>
  <si>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</si>
  <si>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</si>
  <si>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</si>
  <si>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طلای عیار مفید</t>
  </si>
  <si>
    <t>صندوق س.توسعه اندوخته آینده-س</t>
  </si>
  <si>
    <t>بانک خاورمیانه</t>
  </si>
  <si>
    <t>صندوق س شاخصی آرام مفید</t>
  </si>
  <si>
    <t>صندوق س. آوند مفید-د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</si>
  <si>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</si>
  <si>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</si>
  <si>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</si>
  <si>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</si>
  <si>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</si>
  <si>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</si>
  <si>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</si>
  <si>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</si>
  <si>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</si>
  <si>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</si>
  <si>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</si>
  <si>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هفت تیر</t>
  </si>
  <si>
    <t>8537212257</t>
  </si>
  <si>
    <t>سپرده کوتاه مدت</t>
  </si>
  <si>
    <t>1397/08/14</t>
  </si>
  <si>
    <t>بانک پاسارگاد هفت تیر</t>
  </si>
  <si>
    <t>207-8100-18822188-1</t>
  </si>
  <si>
    <t>1399/07/05</t>
  </si>
  <si>
    <t>بانک خاورمیانه ظفر</t>
  </si>
  <si>
    <t>1009-10-810-707073921</t>
  </si>
  <si>
    <t>1399/07/27</t>
  </si>
  <si>
    <t>207-8100-18822188-3</t>
  </si>
  <si>
    <t>1401/01/21</t>
  </si>
  <si>
    <t>207-8100-18822188-2</t>
  </si>
  <si>
    <t>207-8100-18822188-5</t>
  </si>
  <si>
    <t>1401/04/21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</si>
  <si>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</si>
  <si>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</si>
  <si>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</si>
  <si>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</si>
  <si>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</si>
  <si>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</si>
  <si>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</si>
  <si>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</si>
  <si>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</si>
  <si>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</si>
  <si>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</si>
  <si>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</si>
  <si>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</si>
  <si>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</si>
  <si>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</si>
  <si>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</si>
  <si>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1401/04/30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</si>
  <si>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</si>
  <si>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</si>
  <si>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</si>
  <si>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</si>
  <si>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</si>
  <si>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</si>
  <si>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</si>
  <si>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</si>
  <si>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</si>
  <si>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</si>
  <si>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</si>
  <si>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</si>
  <si>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</si>
  <si>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</si>
  <si>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</si>
  <si>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درآمد سپرده بانکی</t>
  </si>
  <si>
    <t>1401/07/01</t>
  </si>
  <si>
    <t>-</t>
  </si>
  <si>
    <t xml:space="preserve">از ابتدای سال مالی </t>
  </si>
  <si>
    <t xml:space="preserve"> 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</si>
</sst>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_);\(#,##0.0\)"/>
  </numFmts>
  <fonts count="5" x14ac:knownFonts="1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37" fontId="2" fillId="0" borderId="0" xfId="0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7" fontId="2" fillId="0" borderId="2" xfId="0" applyNumberFormat="1" applyFont="1" applyBorder="1" applyAlignment="1">
      <alignment horizontal="center"/>
    </xf>
    <xf numFmtId="37" fontId="2" fillId="0" borderId="0" xfId="0" applyNumberFormat="1" applyFont="1"/>
    <xf numFmtId="165" fontId="2" fillId="0" borderId="0" xfId="0" applyNumberFormat="1" applyFont="1" applyAlignment="1">
      <alignment horizontal="center"/>
    </xf>
    <xf numFmtId="10" fontId="2" fillId="0" borderId="2" xfId="1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10</xdr:col>
          <xdr:colOff>228600</xdr:colOff>
          <xdr:row>33</xdr:row>
          <xdr:rowOff>57150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8C48AFE5-9DF7-0E48-9830-DCAAEBC629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1ABA4-E26B-4B56-97B2-B9017F17CD86}">
  <dimension ref="A1"/>
  <sheetViews>
    <sheetView rightToLeft="1" view="pageBreakPreview" zoomScale="60" zoomScaleNormal="100" workbookViewId="0">
      <selection activeCell="A2" sqref="A2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049" r:id="rId4">
          <objectPr defaultSiz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10</xdr:col>
                <xdr:colOff>228600</xdr:colOff>
                <xdr:row>33</xdr:row>
                <xdr:rowOff>57150</xdr:rowOff>
              </to>
            </anchor>
          </objectPr>
        </oleObject>
      </mc:Choice>
      <mc:Fallback>
        <oleObject progId="Document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I13" sqref="I13"/>
    </sheetView>
  </sheetViews>
  <sheetFormatPr defaultRowHeight="24" x14ac:dyDescent="0.55000000000000004"/>
  <cols>
    <col min="1" max="1" width="31" style="1" bestFit="1" customWidth="1"/>
    <col min="2" max="2" width="1" style="1" customWidth="1"/>
    <col min="3" max="3" width="8.5703125" style="1" bestFit="1" customWidth="1"/>
    <col min="4" max="4" width="1" style="1" customWidth="1"/>
    <col min="5" max="5" width="21.42578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17" t="s">
        <v>0</v>
      </c>
      <c r="B2" s="17"/>
      <c r="C2" s="17"/>
      <c r="D2" s="17"/>
      <c r="E2" s="17"/>
    </row>
    <row r="3" spans="1:5" ht="24.75" x14ac:dyDescent="0.55000000000000004">
      <c r="A3" s="17" t="s">
        <v>46</v>
      </c>
      <c r="B3" s="17"/>
      <c r="C3" s="17"/>
      <c r="D3" s="17"/>
      <c r="E3" s="17"/>
    </row>
    <row r="4" spans="1:5" ht="24.75" x14ac:dyDescent="0.55000000000000004">
      <c r="A4" s="17" t="s">
        <v>2</v>
      </c>
      <c r="B4" s="17"/>
      <c r="C4" s="17"/>
      <c r="D4" s="17"/>
      <c r="E4" s="17"/>
    </row>
    <row r="5" spans="1:5" ht="24.75" x14ac:dyDescent="0.55000000000000004">
      <c r="C5" s="17" t="s">
        <v>48</v>
      </c>
      <c r="E5" s="2" t="s">
        <v>81</v>
      </c>
    </row>
    <row r="6" spans="1:5" ht="24.75" x14ac:dyDescent="0.55000000000000004">
      <c r="A6" s="17" t="s">
        <v>75</v>
      </c>
      <c r="C6" s="18"/>
      <c r="E6" s="6" t="s">
        <v>82</v>
      </c>
    </row>
    <row r="7" spans="1:5" ht="24.75" x14ac:dyDescent="0.55000000000000004">
      <c r="A7" s="18" t="s">
        <v>75</v>
      </c>
      <c r="C7" s="18" t="s">
        <v>28</v>
      </c>
      <c r="E7" s="18" t="s">
        <v>28</v>
      </c>
    </row>
    <row r="8" spans="1:5" x14ac:dyDescent="0.55000000000000004">
      <c r="A8" s="1" t="s">
        <v>76</v>
      </c>
      <c r="C8" s="7">
        <v>0</v>
      </c>
      <c r="D8" s="5"/>
      <c r="E8" s="7">
        <v>800</v>
      </c>
    </row>
    <row r="9" spans="1:5" ht="25.5" thickBot="1" x14ac:dyDescent="0.65">
      <c r="A9" s="3" t="s">
        <v>55</v>
      </c>
      <c r="C9" s="8">
        <v>0</v>
      </c>
      <c r="D9" s="5"/>
      <c r="E9" s="8">
        <v>800</v>
      </c>
    </row>
    <row r="10" spans="1:5" ht="24.75" thickTop="1" x14ac:dyDescent="0.55000000000000004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rightToLeft="1" workbookViewId="0">
      <selection activeCell="G7" sqref="G7:G8"/>
    </sheetView>
  </sheetViews>
  <sheetFormatPr defaultRowHeight="24" x14ac:dyDescent="0.55000000000000004"/>
  <cols>
    <col min="1" max="1" width="31.42578125" style="1" bestFit="1" customWidth="1"/>
    <col min="2" max="2" width="1" style="1" customWidth="1"/>
    <col min="3" max="3" width="16.710937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 x14ac:dyDescent="0.55000000000000004">
      <c r="A2" s="17" t="s">
        <v>0</v>
      </c>
      <c r="B2" s="17"/>
      <c r="C2" s="17"/>
      <c r="D2" s="17"/>
      <c r="E2" s="17"/>
      <c r="F2" s="17"/>
      <c r="G2" s="17"/>
    </row>
    <row r="3" spans="1:7" ht="24.75" x14ac:dyDescent="0.55000000000000004">
      <c r="A3" s="17" t="s">
        <v>46</v>
      </c>
      <c r="B3" s="17"/>
      <c r="C3" s="17"/>
      <c r="D3" s="17"/>
      <c r="E3" s="17"/>
      <c r="F3" s="17"/>
      <c r="G3" s="17"/>
    </row>
    <row r="4" spans="1:7" ht="24.75" x14ac:dyDescent="0.55000000000000004">
      <c r="A4" s="17" t="s">
        <v>2</v>
      </c>
      <c r="B4" s="17"/>
      <c r="C4" s="17"/>
      <c r="D4" s="17"/>
      <c r="E4" s="17"/>
      <c r="F4" s="17"/>
      <c r="G4" s="17"/>
    </row>
    <row r="6" spans="1:7" ht="24.75" x14ac:dyDescent="0.55000000000000004">
      <c r="A6" s="18" t="s">
        <v>50</v>
      </c>
      <c r="C6" s="18" t="s">
        <v>28</v>
      </c>
      <c r="E6" s="18" t="s">
        <v>70</v>
      </c>
      <c r="G6" s="18" t="s">
        <v>13</v>
      </c>
    </row>
    <row r="7" spans="1:7" x14ac:dyDescent="0.55000000000000004">
      <c r="A7" s="1" t="s">
        <v>77</v>
      </c>
      <c r="C7" s="9">
        <f>'سرمایه‌گذاری در سهام'!I13</f>
        <v>-16450317194</v>
      </c>
      <c r="D7" s="5"/>
      <c r="E7" s="11">
        <f>C7/$C$9</f>
        <v>1.0088112666567843</v>
      </c>
      <c r="F7" s="5"/>
      <c r="G7" s="11">
        <v>-3.3415299439562688E-3</v>
      </c>
    </row>
    <row r="8" spans="1:7" x14ac:dyDescent="0.55000000000000004">
      <c r="A8" s="1" t="s">
        <v>78</v>
      </c>
      <c r="C8" s="9">
        <f>'درآمد سپرده بانکی'!E13</f>
        <v>143682110</v>
      </c>
      <c r="D8" s="5"/>
      <c r="E8" s="11">
        <f>C8/$C$9</f>
        <v>-8.811266656784408E-3</v>
      </c>
      <c r="F8" s="5"/>
      <c r="G8" s="11">
        <v>2.9185946223026879E-5</v>
      </c>
    </row>
    <row r="9" spans="1:7" ht="24.75" thickBot="1" x14ac:dyDescent="0.6">
      <c r="C9" s="13">
        <f>SUM(C7:C8)</f>
        <v>-16306635084</v>
      </c>
      <c r="D9" s="5"/>
      <c r="E9" s="12">
        <f>SUM(E7:E8)</f>
        <v>0.99999999999999989</v>
      </c>
      <c r="F9" s="5">
        <f t="shared" ref="F9" si="0">SUM(F7:F8)</f>
        <v>0</v>
      </c>
      <c r="G9" s="12">
        <f>SUM(G7:G8)</f>
        <v>-3.3123439977332421E-3</v>
      </c>
    </row>
    <row r="10" spans="1:7" ht="24.75" thickTop="1" x14ac:dyDescent="0.55000000000000004"/>
  </sheetData>
  <mergeCells count="7">
    <mergeCell ref="A2:G2"/>
    <mergeCell ref="A4:G4"/>
    <mergeCell ref="A6"/>
    <mergeCell ref="C6"/>
    <mergeCell ref="E6"/>
    <mergeCell ref="G6"/>
    <mergeCell ref="A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H20"/>
  <sheetViews>
    <sheetView rightToLeft="1" tabSelected="1" workbookViewId="0">
      <selection activeCell="A17" sqref="A17"/>
    </sheetView>
  </sheetViews>
  <sheetFormatPr defaultRowHeight="24" x14ac:dyDescent="0.55000000000000004"/>
  <cols>
    <col min="1" max="1" width="32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19.1406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9.140625" style="1" bestFit="1" customWidth="1"/>
    <col min="16" max="16" width="2" style="1" customWidth="1"/>
    <col min="17" max="17" width="13.28515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34" ht="24.75" x14ac:dyDescent="0.5500000000000000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34" ht="24.75" x14ac:dyDescent="0.55000000000000004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34" ht="24.75" x14ac:dyDescent="0.55000000000000004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6" spans="1:34" ht="24.75" x14ac:dyDescent="0.55000000000000004">
      <c r="A6" s="17" t="s">
        <v>3</v>
      </c>
      <c r="C6" s="18" t="s">
        <v>79</v>
      </c>
      <c r="D6" s="18" t="s">
        <v>4</v>
      </c>
      <c r="E6" s="18" t="s">
        <v>4</v>
      </c>
      <c r="F6" s="18" t="s">
        <v>4</v>
      </c>
      <c r="G6" s="18" t="s">
        <v>4</v>
      </c>
      <c r="I6" s="18" t="s">
        <v>5</v>
      </c>
      <c r="J6" s="18" t="s">
        <v>5</v>
      </c>
      <c r="K6" s="18" t="s">
        <v>5</v>
      </c>
      <c r="L6" s="18" t="s">
        <v>5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  <c r="T6" s="18" t="s">
        <v>6</v>
      </c>
      <c r="U6" s="18" t="s">
        <v>6</v>
      </c>
      <c r="V6" s="18" t="s">
        <v>6</v>
      </c>
      <c r="W6" s="18" t="s">
        <v>6</v>
      </c>
      <c r="X6" s="18" t="s">
        <v>6</v>
      </c>
      <c r="Y6" s="18" t="s">
        <v>6</v>
      </c>
    </row>
    <row r="7" spans="1:34" ht="24.75" x14ac:dyDescent="0.55000000000000004">
      <c r="A7" s="17" t="s">
        <v>3</v>
      </c>
      <c r="C7" s="17" t="s">
        <v>7</v>
      </c>
      <c r="E7" s="17" t="s">
        <v>8</v>
      </c>
      <c r="G7" s="17" t="s">
        <v>9</v>
      </c>
      <c r="I7" s="18" t="s">
        <v>10</v>
      </c>
      <c r="J7" s="18" t="s">
        <v>10</v>
      </c>
      <c r="K7" s="18" t="s">
        <v>10</v>
      </c>
      <c r="M7" s="18" t="s">
        <v>11</v>
      </c>
      <c r="N7" s="18" t="s">
        <v>11</v>
      </c>
      <c r="O7" s="18" t="s">
        <v>11</v>
      </c>
      <c r="Q7" s="17" t="s">
        <v>7</v>
      </c>
      <c r="S7" s="17" t="s">
        <v>12</v>
      </c>
      <c r="U7" s="17" t="s">
        <v>8</v>
      </c>
      <c r="W7" s="17" t="s">
        <v>9</v>
      </c>
      <c r="Y7" s="17" t="s">
        <v>13</v>
      </c>
    </row>
    <row r="8" spans="1:34" ht="24.75" x14ac:dyDescent="0.55000000000000004">
      <c r="A8" s="18" t="s">
        <v>3</v>
      </c>
      <c r="C8" s="18" t="s">
        <v>7</v>
      </c>
      <c r="E8" s="18" t="s">
        <v>8</v>
      </c>
      <c r="G8" s="18" t="s">
        <v>9</v>
      </c>
      <c r="I8" s="18" t="s">
        <v>7</v>
      </c>
      <c r="K8" s="18" t="s">
        <v>8</v>
      </c>
      <c r="M8" s="18" t="s">
        <v>7</v>
      </c>
      <c r="O8" s="18" t="s">
        <v>14</v>
      </c>
      <c r="Q8" s="18" t="s">
        <v>7</v>
      </c>
      <c r="S8" s="18" t="s">
        <v>12</v>
      </c>
      <c r="U8" s="18" t="s">
        <v>8</v>
      </c>
      <c r="W8" s="18" t="s">
        <v>9</v>
      </c>
      <c r="Y8" s="18" t="s">
        <v>13</v>
      </c>
    </row>
    <row r="9" spans="1:34" x14ac:dyDescent="0.55000000000000004">
      <c r="A9" s="1" t="s">
        <v>15</v>
      </c>
      <c r="C9" s="9">
        <v>2696447</v>
      </c>
      <c r="D9" s="9"/>
      <c r="E9" s="9">
        <v>96916352670</v>
      </c>
      <c r="F9" s="9"/>
      <c r="G9" s="9">
        <v>95389136099.451004</v>
      </c>
      <c r="H9" s="9"/>
      <c r="I9" s="9">
        <v>23178341</v>
      </c>
      <c r="J9" s="9"/>
      <c r="K9" s="9">
        <v>865140337382</v>
      </c>
      <c r="L9" s="9"/>
      <c r="M9" s="9">
        <v>-23719446</v>
      </c>
      <c r="N9" s="9"/>
      <c r="O9" s="9">
        <v>886638766350</v>
      </c>
      <c r="P9" s="9"/>
      <c r="Q9" s="9">
        <v>2155342</v>
      </c>
      <c r="R9" s="9"/>
      <c r="S9" s="9">
        <v>37424</v>
      </c>
      <c r="T9" s="9"/>
      <c r="U9" s="9">
        <v>80884886325</v>
      </c>
      <c r="V9" s="9"/>
      <c r="W9" s="9">
        <v>80642966858.628204</v>
      </c>
      <c r="X9" s="5"/>
      <c r="Y9" s="11">
        <v>1.6380893167571534E-2</v>
      </c>
      <c r="Z9" s="5"/>
      <c r="AA9" s="5"/>
      <c r="AB9" s="5"/>
      <c r="AC9" s="5"/>
      <c r="AD9" s="5"/>
      <c r="AE9" s="5"/>
      <c r="AF9" s="5"/>
      <c r="AG9" s="5"/>
      <c r="AH9" s="5"/>
    </row>
    <row r="10" spans="1:34" x14ac:dyDescent="0.55000000000000004">
      <c r="A10" s="1" t="s">
        <v>16</v>
      </c>
      <c r="C10" s="9">
        <v>9622154</v>
      </c>
      <c r="D10" s="9"/>
      <c r="E10" s="9">
        <v>2460604933393</v>
      </c>
      <c r="F10" s="9"/>
      <c r="G10" s="9">
        <v>2410748725718.04</v>
      </c>
      <c r="H10" s="9"/>
      <c r="I10" s="9">
        <v>1677228</v>
      </c>
      <c r="J10" s="9"/>
      <c r="K10" s="9">
        <v>418443820269</v>
      </c>
      <c r="L10" s="9"/>
      <c r="M10" s="9">
        <v>-1667021</v>
      </c>
      <c r="N10" s="9"/>
      <c r="O10" s="9">
        <v>418461213731</v>
      </c>
      <c r="P10" s="9"/>
      <c r="Q10" s="9">
        <v>9632361</v>
      </c>
      <c r="R10" s="9"/>
      <c r="S10" s="9">
        <v>248054</v>
      </c>
      <c r="T10" s="9"/>
      <c r="U10" s="9">
        <v>2453869890727</v>
      </c>
      <c r="V10" s="9"/>
      <c r="W10" s="9">
        <v>2388778205896.0698</v>
      </c>
      <c r="X10" s="5"/>
      <c r="Y10" s="11">
        <v>0.48522917888678918</v>
      </c>
      <c r="Z10" s="5"/>
      <c r="AA10" s="5"/>
      <c r="AB10" s="5"/>
      <c r="AC10" s="5"/>
      <c r="AD10" s="5"/>
      <c r="AE10" s="5"/>
      <c r="AF10" s="5"/>
      <c r="AG10" s="5"/>
      <c r="AH10" s="5"/>
    </row>
    <row r="11" spans="1:34" x14ac:dyDescent="0.55000000000000004">
      <c r="A11" s="1" t="s">
        <v>17</v>
      </c>
      <c r="C11" s="9">
        <v>245081019</v>
      </c>
      <c r="D11" s="9"/>
      <c r="E11" s="9">
        <v>951114045290</v>
      </c>
      <c r="F11" s="9"/>
      <c r="G11" s="9">
        <v>950436553567</v>
      </c>
      <c r="H11" s="9"/>
      <c r="I11" s="9">
        <v>9189432</v>
      </c>
      <c r="J11" s="9"/>
      <c r="K11" s="9">
        <v>35465036451</v>
      </c>
      <c r="L11" s="9"/>
      <c r="M11" s="9">
        <v>-11342677</v>
      </c>
      <c r="N11" s="9"/>
      <c r="O11" s="9">
        <v>44376655211</v>
      </c>
      <c r="P11" s="9"/>
      <c r="Q11" s="9">
        <v>242927774</v>
      </c>
      <c r="R11" s="9"/>
      <c r="S11" s="9">
        <v>3923</v>
      </c>
      <c r="T11" s="9"/>
      <c r="U11" s="9">
        <v>942575666340</v>
      </c>
      <c r="V11" s="9"/>
      <c r="W11" s="9">
        <v>952281373100</v>
      </c>
      <c r="X11" s="5"/>
      <c r="Y11" s="11">
        <v>0.19343558460100643</v>
      </c>
      <c r="Z11" s="5"/>
      <c r="AA11" s="5"/>
      <c r="AB11" s="5"/>
      <c r="AC11" s="5"/>
      <c r="AD11" s="5"/>
      <c r="AE11" s="5"/>
      <c r="AF11" s="5"/>
      <c r="AG11" s="5"/>
      <c r="AH11" s="5"/>
    </row>
    <row r="12" spans="1:34" x14ac:dyDescent="0.55000000000000004">
      <c r="A12" s="1" t="s">
        <v>18</v>
      </c>
      <c r="C12" s="9">
        <v>70525877</v>
      </c>
      <c r="D12" s="9"/>
      <c r="E12" s="9">
        <v>722061759303</v>
      </c>
      <c r="F12" s="9"/>
      <c r="G12" s="9">
        <v>658555247153.34497</v>
      </c>
      <c r="H12" s="9"/>
      <c r="I12" s="9">
        <v>20906420</v>
      </c>
      <c r="J12" s="9"/>
      <c r="K12" s="9">
        <v>191344011347</v>
      </c>
      <c r="L12" s="9"/>
      <c r="M12" s="9">
        <v>-18108867</v>
      </c>
      <c r="N12" s="9"/>
      <c r="O12" s="9">
        <v>166033728639</v>
      </c>
      <c r="P12" s="9"/>
      <c r="Q12" s="9">
        <v>73323430</v>
      </c>
      <c r="R12" s="9"/>
      <c r="S12" s="9">
        <v>9090</v>
      </c>
      <c r="T12" s="9"/>
      <c r="U12" s="9">
        <v>730650469288</v>
      </c>
      <c r="V12" s="9"/>
      <c r="W12" s="9">
        <v>666351682580.05896</v>
      </c>
      <c r="X12" s="5"/>
      <c r="Y12" s="11">
        <v>0.1353550861231442</v>
      </c>
      <c r="Z12" s="5"/>
      <c r="AA12" s="5"/>
      <c r="AB12" s="5"/>
      <c r="AC12" s="5"/>
      <c r="AD12" s="5"/>
      <c r="AE12" s="5"/>
      <c r="AF12" s="5"/>
      <c r="AG12" s="5"/>
      <c r="AH12" s="5"/>
    </row>
    <row r="13" spans="1:34" x14ac:dyDescent="0.55000000000000004">
      <c r="A13" s="1" t="s">
        <v>19</v>
      </c>
      <c r="C13" s="9">
        <v>24113033</v>
      </c>
      <c r="D13" s="9"/>
      <c r="E13" s="9">
        <v>248157353518</v>
      </c>
      <c r="F13" s="9"/>
      <c r="G13" s="9">
        <v>248909505202.513</v>
      </c>
      <c r="H13" s="9"/>
      <c r="I13" s="9">
        <v>301188281</v>
      </c>
      <c r="J13" s="9"/>
      <c r="K13" s="9">
        <v>3139324066235</v>
      </c>
      <c r="L13" s="9"/>
      <c r="M13" s="9">
        <v>-271017934</v>
      </c>
      <c r="N13" s="9"/>
      <c r="O13" s="9">
        <v>2824547352766</v>
      </c>
      <c r="P13" s="9"/>
      <c r="Q13" s="9">
        <v>54283380</v>
      </c>
      <c r="R13" s="9"/>
      <c r="S13" s="9">
        <v>10486</v>
      </c>
      <c r="T13" s="9"/>
      <c r="U13" s="9">
        <v>568326260149</v>
      </c>
      <c r="V13" s="9"/>
      <c r="W13" s="9">
        <v>569194177097.90002</v>
      </c>
      <c r="X13" s="5"/>
      <c r="Y13" s="11">
        <v>0.1156196178023788</v>
      </c>
      <c r="Z13" s="5"/>
      <c r="AA13" s="5"/>
      <c r="AB13" s="5"/>
      <c r="AC13" s="5"/>
      <c r="AD13" s="5"/>
      <c r="AE13" s="5"/>
      <c r="AF13" s="5"/>
      <c r="AG13" s="5"/>
      <c r="AH13" s="5"/>
    </row>
    <row r="14" spans="1:34" ht="24.75" thickBot="1" x14ac:dyDescent="0.6">
      <c r="C14" s="5"/>
      <c r="D14" s="5"/>
      <c r="E14" s="8">
        <f>SUM(E9:E13)</f>
        <v>4478854444174</v>
      </c>
      <c r="F14" s="5"/>
      <c r="G14" s="8">
        <f>SUM(G9:G13)</f>
        <v>4364039167740.3491</v>
      </c>
      <c r="H14" s="5"/>
      <c r="I14" s="5"/>
      <c r="J14" s="5"/>
      <c r="K14" s="8">
        <f>SUM(K9:K13)</f>
        <v>4649717271684</v>
      </c>
      <c r="L14" s="5"/>
      <c r="M14" s="5"/>
      <c r="N14" s="5"/>
      <c r="O14" s="8">
        <f>SUM(O9:O13)</f>
        <v>4340057716697</v>
      </c>
      <c r="P14" s="5"/>
      <c r="Q14" s="5"/>
      <c r="R14" s="5"/>
      <c r="S14" s="5"/>
      <c r="T14" s="5"/>
      <c r="U14" s="8">
        <f>SUM(U9:U13)</f>
        <v>4776307172829</v>
      </c>
      <c r="V14" s="5"/>
      <c r="W14" s="8">
        <f>SUM(W9:W13)</f>
        <v>4657248405532.6572</v>
      </c>
      <c r="X14" s="5"/>
      <c r="Y14" s="12">
        <f>SUM(Y9:Y13)</f>
        <v>0.94602036058089012</v>
      </c>
      <c r="Z14" s="5"/>
      <c r="AA14" s="5"/>
      <c r="AB14" s="5"/>
      <c r="AC14" s="5"/>
      <c r="AD14" s="5"/>
      <c r="AE14" s="5"/>
      <c r="AF14" s="5"/>
      <c r="AG14" s="5"/>
      <c r="AH14" s="5"/>
    </row>
    <row r="15" spans="1:34" ht="24.75" thickTop="1" x14ac:dyDescent="0.55000000000000004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7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</row>
    <row r="16" spans="1:34" x14ac:dyDescent="0.55000000000000004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7"/>
      <c r="X16" s="5"/>
      <c r="Y16" s="7"/>
      <c r="Z16" s="5"/>
      <c r="AA16" s="5"/>
      <c r="AB16" s="5"/>
      <c r="AC16" s="5"/>
      <c r="AD16" s="5"/>
      <c r="AE16" s="5"/>
      <c r="AF16" s="5"/>
      <c r="AG16" s="5"/>
      <c r="AH16" s="5"/>
    </row>
    <row r="17" spans="3:34" x14ac:dyDescent="0.55000000000000004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</row>
    <row r="18" spans="3:34" x14ac:dyDescent="0.55000000000000004"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</row>
    <row r="19" spans="3:34" x14ac:dyDescent="0.55000000000000004"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</row>
    <row r="20" spans="3:34" x14ac:dyDescent="0.55000000000000004"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6"/>
  <sheetViews>
    <sheetView rightToLeft="1" workbookViewId="0">
      <selection activeCell="S12" sqref="S12"/>
    </sheetView>
  </sheetViews>
  <sheetFormatPr defaultRowHeight="24" x14ac:dyDescent="0.55000000000000004"/>
  <cols>
    <col min="1" max="1" width="20.140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4.75" x14ac:dyDescent="0.55000000000000004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4.75" x14ac:dyDescent="0.55000000000000004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24.75" x14ac:dyDescent="0.55000000000000004">
      <c r="A6" s="17" t="s">
        <v>23</v>
      </c>
      <c r="C6" s="18" t="s">
        <v>24</v>
      </c>
      <c r="D6" s="18" t="s">
        <v>24</v>
      </c>
      <c r="E6" s="18" t="s">
        <v>24</v>
      </c>
      <c r="F6" s="18" t="s">
        <v>24</v>
      </c>
      <c r="G6" s="18" t="s">
        <v>24</v>
      </c>
      <c r="H6" s="18" t="s">
        <v>24</v>
      </c>
      <c r="I6" s="18" t="s">
        <v>24</v>
      </c>
      <c r="K6" s="18" t="s">
        <v>79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</row>
    <row r="7" spans="1:19" ht="24.75" x14ac:dyDescent="0.55000000000000004">
      <c r="A7" s="18" t="s">
        <v>23</v>
      </c>
      <c r="C7" s="18" t="s">
        <v>25</v>
      </c>
      <c r="E7" s="18" t="s">
        <v>26</v>
      </c>
      <c r="G7" s="18" t="s">
        <v>27</v>
      </c>
      <c r="I7" s="18" t="s">
        <v>21</v>
      </c>
      <c r="K7" s="18" t="s">
        <v>28</v>
      </c>
      <c r="M7" s="18" t="s">
        <v>29</v>
      </c>
      <c r="O7" s="18" t="s">
        <v>30</v>
      </c>
      <c r="Q7" s="18" t="s">
        <v>28</v>
      </c>
      <c r="S7" s="18" t="s">
        <v>22</v>
      </c>
    </row>
    <row r="8" spans="1:19" x14ac:dyDescent="0.55000000000000004">
      <c r="A8" s="1" t="s">
        <v>31</v>
      </c>
      <c r="C8" s="5" t="s">
        <v>32</v>
      </c>
      <c r="D8" s="5"/>
      <c r="E8" s="5" t="s">
        <v>33</v>
      </c>
      <c r="F8" s="5"/>
      <c r="G8" s="5" t="s">
        <v>34</v>
      </c>
      <c r="H8" s="5"/>
      <c r="I8" s="7">
        <v>8</v>
      </c>
      <c r="J8" s="5"/>
      <c r="K8" s="7">
        <v>328469</v>
      </c>
      <c r="L8" s="5"/>
      <c r="M8" s="7">
        <v>0</v>
      </c>
      <c r="N8" s="5"/>
      <c r="O8" s="7">
        <v>0</v>
      </c>
      <c r="P8" s="5"/>
      <c r="Q8" s="7">
        <v>328469</v>
      </c>
      <c r="R8" s="5"/>
      <c r="S8" s="11">
        <v>6.6721448967664908E-8</v>
      </c>
    </row>
    <row r="9" spans="1:19" x14ac:dyDescent="0.55000000000000004">
      <c r="A9" s="1" t="s">
        <v>35</v>
      </c>
      <c r="C9" s="5" t="s">
        <v>36</v>
      </c>
      <c r="D9" s="5"/>
      <c r="E9" s="5" t="s">
        <v>33</v>
      </c>
      <c r="F9" s="5"/>
      <c r="G9" s="5" t="s">
        <v>37</v>
      </c>
      <c r="H9" s="5"/>
      <c r="I9" s="7">
        <v>8</v>
      </c>
      <c r="J9" s="5"/>
      <c r="K9" s="7">
        <v>420678110</v>
      </c>
      <c r="L9" s="5"/>
      <c r="M9" s="7">
        <v>77302767545</v>
      </c>
      <c r="N9" s="5"/>
      <c r="O9" s="7">
        <v>70586543652</v>
      </c>
      <c r="P9" s="5"/>
      <c r="Q9" s="7">
        <v>7136902003</v>
      </c>
      <c r="R9" s="5"/>
      <c r="S9" s="11">
        <v>1.4497089307678654E-3</v>
      </c>
    </row>
    <row r="10" spans="1:19" x14ac:dyDescent="0.55000000000000004">
      <c r="A10" s="1" t="s">
        <v>38</v>
      </c>
      <c r="C10" s="5" t="s">
        <v>39</v>
      </c>
      <c r="D10" s="5"/>
      <c r="E10" s="5" t="s">
        <v>33</v>
      </c>
      <c r="F10" s="5"/>
      <c r="G10" s="5" t="s">
        <v>40</v>
      </c>
      <c r="H10" s="5"/>
      <c r="I10" s="7">
        <v>8</v>
      </c>
      <c r="J10" s="5"/>
      <c r="K10" s="7">
        <v>150087655712</v>
      </c>
      <c r="L10" s="5"/>
      <c r="M10" s="7">
        <v>32742000000</v>
      </c>
      <c r="N10" s="5"/>
      <c r="O10" s="7">
        <v>21351705072</v>
      </c>
      <c r="P10" s="5"/>
      <c r="Q10" s="7">
        <v>161477950640</v>
      </c>
      <c r="R10" s="5"/>
      <c r="S10" s="11">
        <v>3.280079046433567E-2</v>
      </c>
    </row>
    <row r="11" spans="1:19" x14ac:dyDescent="0.55000000000000004">
      <c r="A11" s="1" t="s">
        <v>35</v>
      </c>
      <c r="C11" s="5" t="s">
        <v>41</v>
      </c>
      <c r="D11" s="5"/>
      <c r="E11" s="5" t="s">
        <v>33</v>
      </c>
      <c r="F11" s="5"/>
      <c r="G11" s="5" t="s">
        <v>42</v>
      </c>
      <c r="H11" s="5"/>
      <c r="I11" s="7">
        <v>8</v>
      </c>
      <c r="J11" s="5"/>
      <c r="K11" s="7">
        <v>28108121699</v>
      </c>
      <c r="L11" s="5"/>
      <c r="M11" s="7">
        <v>380869170429</v>
      </c>
      <c r="N11" s="5"/>
      <c r="O11" s="7">
        <v>377002788622</v>
      </c>
      <c r="P11" s="5"/>
      <c r="Q11" s="7">
        <v>31974503506</v>
      </c>
      <c r="R11" s="5"/>
      <c r="S11" s="11">
        <v>6.4949362160264795E-3</v>
      </c>
    </row>
    <row r="12" spans="1:19" x14ac:dyDescent="0.55000000000000004">
      <c r="A12" s="1" t="s">
        <v>35</v>
      </c>
      <c r="C12" s="5" t="s">
        <v>43</v>
      </c>
      <c r="D12" s="5"/>
      <c r="E12" s="5" t="s">
        <v>33</v>
      </c>
      <c r="F12" s="5"/>
      <c r="G12" s="5" t="s">
        <v>42</v>
      </c>
      <c r="H12" s="5"/>
      <c r="I12" s="7">
        <v>8</v>
      </c>
      <c r="J12" s="5"/>
      <c r="K12" s="7">
        <v>52553451739</v>
      </c>
      <c r="L12" s="5"/>
      <c r="M12" s="7">
        <v>868400618043</v>
      </c>
      <c r="N12" s="5"/>
      <c r="O12" s="7">
        <v>857401848535</v>
      </c>
      <c r="P12" s="5"/>
      <c r="Q12" s="7">
        <v>63552221247</v>
      </c>
      <c r="R12" s="5"/>
      <c r="S12" s="11">
        <v>1.290927389407664E-2</v>
      </c>
    </row>
    <row r="13" spans="1:19" x14ac:dyDescent="0.55000000000000004">
      <c r="A13" s="1" t="s">
        <v>35</v>
      </c>
      <c r="C13" s="5" t="s">
        <v>44</v>
      </c>
      <c r="D13" s="5"/>
      <c r="E13" s="5" t="s">
        <v>33</v>
      </c>
      <c r="F13" s="5"/>
      <c r="G13" s="5" t="s">
        <v>45</v>
      </c>
      <c r="H13" s="5"/>
      <c r="I13" s="7">
        <v>8</v>
      </c>
      <c r="J13" s="5"/>
      <c r="K13" s="7">
        <v>3112956093</v>
      </c>
      <c r="L13" s="5"/>
      <c r="M13" s="7">
        <v>1784365106093</v>
      </c>
      <c r="N13" s="5"/>
      <c r="O13" s="7">
        <v>1786518400000</v>
      </c>
      <c r="P13" s="5"/>
      <c r="Q13" s="7">
        <v>959662186</v>
      </c>
      <c r="R13" s="5"/>
      <c r="S13" s="11">
        <v>1.9493483881095856E-4</v>
      </c>
    </row>
    <row r="14" spans="1:19" ht="24.75" thickBot="1" x14ac:dyDescent="0.6">
      <c r="C14" s="5"/>
      <c r="D14" s="5"/>
      <c r="E14" s="5"/>
      <c r="F14" s="5"/>
      <c r="G14" s="5"/>
      <c r="H14" s="5"/>
      <c r="I14" s="5"/>
      <c r="J14" s="5"/>
      <c r="K14" s="8">
        <f>SUM(K8:K13)</f>
        <v>234283191822</v>
      </c>
      <c r="L14" s="5"/>
      <c r="M14" s="8">
        <f>SUM(M8:M13)</f>
        <v>3143679662110</v>
      </c>
      <c r="N14" s="5"/>
      <c r="O14" s="8">
        <f>SUM(O8:O13)</f>
        <v>3112861285881</v>
      </c>
      <c r="P14" s="5"/>
      <c r="Q14" s="8">
        <f>SUM(Q8:Q13)</f>
        <v>265101568051</v>
      </c>
      <c r="R14" s="5"/>
      <c r="S14" s="12">
        <f>SUM(S8:S13)</f>
        <v>5.3849711065466578E-2</v>
      </c>
    </row>
    <row r="15" spans="1:19" ht="24.75" thickTop="1" x14ac:dyDescent="0.55000000000000004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x14ac:dyDescent="0.55000000000000004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</sheetData>
  <mergeCells count="17"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5"/>
  <sheetViews>
    <sheetView rightToLeft="1" workbookViewId="0">
      <selection activeCell="G17" sqref="G17"/>
    </sheetView>
  </sheetViews>
  <sheetFormatPr defaultRowHeight="24" x14ac:dyDescent="0.55000000000000004"/>
  <cols>
    <col min="1" max="1" width="25.57031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4.28515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4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4.75" x14ac:dyDescent="0.55000000000000004">
      <c r="A3" s="17" t="s">
        <v>46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4.75" x14ac:dyDescent="0.55000000000000004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24.75" x14ac:dyDescent="0.55000000000000004">
      <c r="A6" s="18" t="s">
        <v>47</v>
      </c>
      <c r="B6" s="18" t="s">
        <v>47</v>
      </c>
      <c r="C6" s="18" t="s">
        <v>47</v>
      </c>
      <c r="D6" s="18" t="s">
        <v>47</v>
      </c>
      <c r="E6" s="18" t="s">
        <v>47</v>
      </c>
      <c r="F6" s="18" t="s">
        <v>47</v>
      </c>
      <c r="G6" s="18" t="s">
        <v>47</v>
      </c>
      <c r="I6" s="18" t="s">
        <v>48</v>
      </c>
      <c r="J6" s="18" t="s">
        <v>48</v>
      </c>
      <c r="K6" s="18" t="s">
        <v>48</v>
      </c>
      <c r="L6" s="18" t="s">
        <v>48</v>
      </c>
      <c r="M6" s="18" t="s">
        <v>48</v>
      </c>
      <c r="O6" s="18" t="s">
        <v>49</v>
      </c>
      <c r="P6" s="18" t="s">
        <v>49</v>
      </c>
      <c r="Q6" s="18" t="s">
        <v>49</v>
      </c>
      <c r="R6" s="18" t="s">
        <v>49</v>
      </c>
      <c r="S6" s="18" t="s">
        <v>49</v>
      </c>
    </row>
    <row r="7" spans="1:19" ht="24.75" x14ac:dyDescent="0.55000000000000004">
      <c r="A7" s="18" t="s">
        <v>50</v>
      </c>
      <c r="C7" s="18" t="s">
        <v>51</v>
      </c>
      <c r="E7" s="18" t="s">
        <v>20</v>
      </c>
      <c r="G7" s="18" t="s">
        <v>21</v>
      </c>
      <c r="I7" s="18" t="s">
        <v>52</v>
      </c>
      <c r="K7" s="18" t="s">
        <v>53</v>
      </c>
      <c r="M7" s="18" t="s">
        <v>54</v>
      </c>
      <c r="O7" s="18" t="s">
        <v>52</v>
      </c>
      <c r="Q7" s="18" t="s">
        <v>53</v>
      </c>
      <c r="S7" s="18" t="s">
        <v>54</v>
      </c>
    </row>
    <row r="8" spans="1:19" x14ac:dyDescent="0.55000000000000004">
      <c r="A8" s="1" t="s">
        <v>31</v>
      </c>
      <c r="C8" s="7">
        <v>30</v>
      </c>
      <c r="D8" s="5"/>
      <c r="E8" s="5" t="s">
        <v>80</v>
      </c>
      <c r="F8" s="5"/>
      <c r="G8" s="7">
        <v>8</v>
      </c>
      <c r="H8" s="5"/>
      <c r="I8" s="7">
        <v>0</v>
      </c>
      <c r="J8" s="5"/>
      <c r="K8" s="7">
        <v>0</v>
      </c>
      <c r="L8" s="5"/>
      <c r="M8" s="7">
        <v>0</v>
      </c>
      <c r="N8" s="5"/>
      <c r="O8" s="7">
        <v>1344007522</v>
      </c>
      <c r="P8" s="5"/>
      <c r="Q8" s="7">
        <v>0</v>
      </c>
      <c r="R8" s="5"/>
      <c r="S8" s="7">
        <v>1344007522</v>
      </c>
    </row>
    <row r="9" spans="1:19" x14ac:dyDescent="0.55000000000000004">
      <c r="A9" s="1" t="s">
        <v>35</v>
      </c>
      <c r="C9" s="7">
        <v>17</v>
      </c>
      <c r="D9" s="5"/>
      <c r="E9" s="5" t="s">
        <v>80</v>
      </c>
      <c r="F9" s="5"/>
      <c r="G9" s="7">
        <v>8</v>
      </c>
      <c r="H9" s="5"/>
      <c r="I9" s="7">
        <v>667545</v>
      </c>
      <c r="J9" s="5"/>
      <c r="K9" s="7">
        <v>0</v>
      </c>
      <c r="L9" s="5"/>
      <c r="M9" s="7">
        <v>667545</v>
      </c>
      <c r="N9" s="5"/>
      <c r="O9" s="7">
        <v>47531568</v>
      </c>
      <c r="P9" s="5"/>
      <c r="Q9" s="7">
        <v>0</v>
      </c>
      <c r="R9" s="5"/>
      <c r="S9" s="7">
        <v>47531568</v>
      </c>
    </row>
    <row r="10" spans="1:19" x14ac:dyDescent="0.55000000000000004">
      <c r="A10" s="1" t="s">
        <v>35</v>
      </c>
      <c r="C10" s="7">
        <v>20</v>
      </c>
      <c r="D10" s="5"/>
      <c r="E10" s="5" t="s">
        <v>80</v>
      </c>
      <c r="F10" s="5"/>
      <c r="G10" s="7">
        <v>8</v>
      </c>
      <c r="H10" s="5"/>
      <c r="I10" s="7">
        <v>141810429</v>
      </c>
      <c r="J10" s="5"/>
      <c r="K10" s="7">
        <v>0</v>
      </c>
      <c r="L10" s="5"/>
      <c r="M10" s="7">
        <v>141810429</v>
      </c>
      <c r="N10" s="5"/>
      <c r="O10" s="7">
        <v>296880377</v>
      </c>
      <c r="P10" s="5"/>
      <c r="Q10" s="7">
        <v>0</v>
      </c>
      <c r="R10" s="5"/>
      <c r="S10" s="7">
        <v>296880377</v>
      </c>
    </row>
    <row r="11" spans="1:19" x14ac:dyDescent="0.55000000000000004">
      <c r="A11" s="1" t="s">
        <v>35</v>
      </c>
      <c r="C11" s="7">
        <v>20</v>
      </c>
      <c r="D11" s="5"/>
      <c r="E11" s="5" t="s">
        <v>80</v>
      </c>
      <c r="F11" s="5"/>
      <c r="G11" s="7">
        <v>8</v>
      </c>
      <c r="H11" s="5"/>
      <c r="I11" s="7">
        <v>898043</v>
      </c>
      <c r="J11" s="5"/>
      <c r="K11" s="7">
        <v>0</v>
      </c>
      <c r="L11" s="5"/>
      <c r="M11" s="7">
        <v>898043</v>
      </c>
      <c r="N11" s="5"/>
      <c r="O11" s="7">
        <v>8343213</v>
      </c>
      <c r="P11" s="5"/>
      <c r="Q11" s="7">
        <v>0</v>
      </c>
      <c r="R11" s="5"/>
      <c r="S11" s="7">
        <v>8343213</v>
      </c>
    </row>
    <row r="12" spans="1:19" x14ac:dyDescent="0.55000000000000004">
      <c r="A12" s="1" t="s">
        <v>35</v>
      </c>
      <c r="C12" s="7">
        <v>17</v>
      </c>
      <c r="D12" s="5"/>
      <c r="E12" s="5" t="s">
        <v>80</v>
      </c>
      <c r="F12" s="5"/>
      <c r="G12" s="7">
        <v>8</v>
      </c>
      <c r="H12" s="5"/>
      <c r="I12" s="7">
        <v>306093</v>
      </c>
      <c r="J12" s="5"/>
      <c r="K12" s="7">
        <v>0</v>
      </c>
      <c r="L12" s="5"/>
      <c r="M12" s="7">
        <v>306093</v>
      </c>
      <c r="N12" s="5"/>
      <c r="O12" s="7">
        <v>612186</v>
      </c>
      <c r="P12" s="5"/>
      <c r="Q12" s="7">
        <v>0</v>
      </c>
      <c r="R12" s="5"/>
      <c r="S12" s="7">
        <v>612186</v>
      </c>
    </row>
    <row r="13" spans="1:19" ht="24.75" thickBot="1" x14ac:dyDescent="0.6">
      <c r="C13" s="5"/>
      <c r="D13" s="5"/>
      <c r="E13" s="5"/>
      <c r="F13" s="5"/>
      <c r="G13" s="5"/>
      <c r="H13" s="5"/>
      <c r="I13" s="8">
        <f>SUM(I8:I12)</f>
        <v>143682110</v>
      </c>
      <c r="J13" s="5"/>
      <c r="K13" s="8">
        <f>SUM(K8:K12)</f>
        <v>0</v>
      </c>
      <c r="L13" s="5"/>
      <c r="M13" s="8">
        <f>SUM(M8:M12)</f>
        <v>143682110</v>
      </c>
      <c r="N13" s="5"/>
      <c r="O13" s="8">
        <f>SUM(O8:O12)</f>
        <v>1697374866</v>
      </c>
      <c r="P13" s="5"/>
      <c r="Q13" s="8">
        <f>SUM(Q8:Q12)</f>
        <v>0</v>
      </c>
      <c r="R13" s="5"/>
      <c r="S13" s="8">
        <f>SUM(S8:S12)</f>
        <v>1697374866</v>
      </c>
    </row>
    <row r="14" spans="1:19" ht="24.75" thickTop="1" x14ac:dyDescent="0.55000000000000004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x14ac:dyDescent="0.55000000000000004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V10"/>
  <sheetViews>
    <sheetView rightToLeft="1" workbookViewId="0">
      <selection activeCell="C9" sqref="C9"/>
    </sheetView>
  </sheetViews>
  <sheetFormatPr defaultRowHeight="24" x14ac:dyDescent="0.55000000000000004"/>
  <cols>
    <col min="1" max="1" width="13.140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2" ht="24.75" x14ac:dyDescent="0.5500000000000000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22" ht="24.75" x14ac:dyDescent="0.55000000000000004">
      <c r="A3" s="17" t="s">
        <v>46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22" ht="24.75" x14ac:dyDescent="0.55000000000000004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22" ht="24.75" x14ac:dyDescent="0.55000000000000004">
      <c r="A6" s="17" t="s">
        <v>3</v>
      </c>
      <c r="C6" s="18" t="s">
        <v>56</v>
      </c>
      <c r="D6" s="18" t="s">
        <v>56</v>
      </c>
      <c r="E6" s="18" t="s">
        <v>56</v>
      </c>
      <c r="F6" s="18" t="s">
        <v>56</v>
      </c>
      <c r="G6" s="18" t="s">
        <v>56</v>
      </c>
      <c r="I6" s="18" t="s">
        <v>48</v>
      </c>
      <c r="J6" s="18" t="s">
        <v>48</v>
      </c>
      <c r="K6" s="18" t="s">
        <v>48</v>
      </c>
      <c r="L6" s="18" t="s">
        <v>48</v>
      </c>
      <c r="M6" s="18" t="s">
        <v>48</v>
      </c>
      <c r="O6" s="18" t="s">
        <v>49</v>
      </c>
      <c r="P6" s="18" t="s">
        <v>49</v>
      </c>
      <c r="Q6" s="18" t="s">
        <v>49</v>
      </c>
      <c r="R6" s="18" t="s">
        <v>49</v>
      </c>
      <c r="S6" s="18" t="s">
        <v>49</v>
      </c>
    </row>
    <row r="7" spans="1:22" ht="24.75" x14ac:dyDescent="0.55000000000000004">
      <c r="A7" s="18" t="s">
        <v>3</v>
      </c>
      <c r="C7" s="18" t="s">
        <v>57</v>
      </c>
      <c r="E7" s="18" t="s">
        <v>58</v>
      </c>
      <c r="G7" s="18" t="s">
        <v>59</v>
      </c>
      <c r="I7" s="18" t="s">
        <v>60</v>
      </c>
      <c r="K7" s="18" t="s">
        <v>53</v>
      </c>
      <c r="M7" s="18" t="s">
        <v>61</v>
      </c>
      <c r="O7" s="18" t="s">
        <v>60</v>
      </c>
      <c r="Q7" s="18" t="s">
        <v>53</v>
      </c>
      <c r="S7" s="18" t="s">
        <v>61</v>
      </c>
    </row>
    <row r="8" spans="1:22" x14ac:dyDescent="0.55000000000000004">
      <c r="A8" s="1" t="s">
        <v>17</v>
      </c>
      <c r="C8" s="5" t="s">
        <v>62</v>
      </c>
      <c r="D8" s="5"/>
      <c r="E8" s="7">
        <v>171847359</v>
      </c>
      <c r="F8" s="5"/>
      <c r="G8" s="7">
        <v>200</v>
      </c>
      <c r="H8" s="5"/>
      <c r="I8" s="7">
        <v>0</v>
      </c>
      <c r="J8" s="5"/>
      <c r="K8" s="7">
        <v>0</v>
      </c>
      <c r="L8" s="5"/>
      <c r="M8" s="7">
        <v>0</v>
      </c>
      <c r="N8" s="5"/>
      <c r="O8" s="7">
        <v>34369471800</v>
      </c>
      <c r="P8" s="5"/>
      <c r="Q8" s="7">
        <v>0</v>
      </c>
      <c r="R8" s="5"/>
      <c r="S8" s="7">
        <v>34369471800</v>
      </c>
      <c r="T8" s="5"/>
      <c r="U8" s="5"/>
      <c r="V8" s="5"/>
    </row>
    <row r="9" spans="1:22" ht="24.75" thickBot="1" x14ac:dyDescent="0.6">
      <c r="C9" s="5"/>
      <c r="D9" s="5"/>
      <c r="E9" s="5"/>
      <c r="F9" s="5"/>
      <c r="G9" s="5"/>
      <c r="H9" s="5"/>
      <c r="I9" s="8">
        <f>SUM(I8)</f>
        <v>0</v>
      </c>
      <c r="J9" s="5"/>
      <c r="K9" s="8">
        <f>SUM(K8)</f>
        <v>0</v>
      </c>
      <c r="L9" s="5"/>
      <c r="M9" s="8">
        <f>SUM(M8)</f>
        <v>0</v>
      </c>
      <c r="N9" s="5"/>
      <c r="O9" s="8">
        <f>SUM(O8)</f>
        <v>34369471800</v>
      </c>
      <c r="P9" s="5"/>
      <c r="Q9" s="8">
        <f>SUM(Q8)</f>
        <v>0</v>
      </c>
      <c r="R9" s="5"/>
      <c r="S9" s="8">
        <f>SUM(S8)</f>
        <v>34369471800</v>
      </c>
      <c r="T9" s="5"/>
      <c r="U9" s="5"/>
      <c r="V9" s="5"/>
    </row>
    <row r="10" spans="1:22" ht="24.75" thickTop="1" x14ac:dyDescent="0.55000000000000004"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7"/>
  <sheetViews>
    <sheetView rightToLeft="1" topLeftCell="A2" workbookViewId="0">
      <selection activeCell="H9" sqref="H9"/>
    </sheetView>
  </sheetViews>
  <sheetFormatPr defaultRowHeight="24" x14ac:dyDescent="0.55000000000000004"/>
  <cols>
    <col min="1" max="1" width="32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4.75" x14ac:dyDescent="0.55000000000000004">
      <c r="A3" s="17" t="s">
        <v>46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4.75" x14ac:dyDescent="0.55000000000000004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4.75" x14ac:dyDescent="0.55000000000000004">
      <c r="A6" s="17" t="s">
        <v>3</v>
      </c>
      <c r="C6" s="18" t="s">
        <v>48</v>
      </c>
      <c r="D6" s="18" t="s">
        <v>48</v>
      </c>
      <c r="E6" s="18" t="s">
        <v>48</v>
      </c>
      <c r="F6" s="18" t="s">
        <v>48</v>
      </c>
      <c r="G6" s="18" t="s">
        <v>48</v>
      </c>
      <c r="H6" s="18" t="s">
        <v>48</v>
      </c>
      <c r="I6" s="18" t="s">
        <v>48</v>
      </c>
      <c r="K6" s="18" t="s">
        <v>49</v>
      </c>
      <c r="L6" s="18" t="s">
        <v>49</v>
      </c>
      <c r="M6" s="18" t="s">
        <v>49</v>
      </c>
      <c r="N6" s="18" t="s">
        <v>49</v>
      </c>
      <c r="O6" s="18" t="s">
        <v>49</v>
      </c>
      <c r="P6" s="18" t="s">
        <v>49</v>
      </c>
      <c r="Q6" s="18" t="s">
        <v>49</v>
      </c>
    </row>
    <row r="7" spans="1:17" ht="24.75" x14ac:dyDescent="0.55000000000000004">
      <c r="A7" s="18" t="s">
        <v>3</v>
      </c>
      <c r="C7" s="18" t="s">
        <v>7</v>
      </c>
      <c r="E7" s="18" t="s">
        <v>63</v>
      </c>
      <c r="G7" s="18" t="s">
        <v>64</v>
      </c>
      <c r="I7" s="18" t="s">
        <v>65</v>
      </c>
      <c r="K7" s="18" t="s">
        <v>7</v>
      </c>
      <c r="M7" s="18" t="s">
        <v>63</v>
      </c>
      <c r="O7" s="18" t="s">
        <v>64</v>
      </c>
      <c r="Q7" s="18" t="s">
        <v>65</v>
      </c>
    </row>
    <row r="8" spans="1:17" x14ac:dyDescent="0.55000000000000004">
      <c r="A8" s="1" t="s">
        <v>16</v>
      </c>
      <c r="C8" s="9">
        <v>9632361</v>
      </c>
      <c r="D8" s="9"/>
      <c r="E8" s="9">
        <v>2388778205896</v>
      </c>
      <c r="F8" s="9"/>
      <c r="G8" s="9">
        <v>2382254158738</v>
      </c>
      <c r="H8" s="9"/>
      <c r="I8" s="9">
        <f>E8-G8</f>
        <v>6524047158</v>
      </c>
      <c r="J8" s="9"/>
      <c r="K8" s="9">
        <v>9632361</v>
      </c>
      <c r="L8" s="9"/>
      <c r="M8" s="9">
        <v>2388778205896</v>
      </c>
      <c r="N8" s="9"/>
      <c r="O8" s="9">
        <v>2572649185652</v>
      </c>
      <c r="P8" s="9"/>
      <c r="Q8" s="9">
        <f>M8-O8</f>
        <v>-183870979756</v>
      </c>
    </row>
    <row r="9" spans="1:17" x14ac:dyDescent="0.55000000000000004">
      <c r="A9" s="1" t="s">
        <v>17</v>
      </c>
      <c r="C9" s="9">
        <v>242927774</v>
      </c>
      <c r="D9" s="9"/>
      <c r="E9" s="9">
        <v>952281373102</v>
      </c>
      <c r="F9" s="9"/>
      <c r="G9" s="9">
        <v>941242293262</v>
      </c>
      <c r="H9" s="9"/>
      <c r="I9" s="9">
        <f t="shared" ref="I9:I12" si="0">E9-G9</f>
        <v>11039079840</v>
      </c>
      <c r="J9" s="9"/>
      <c r="K9" s="9">
        <v>242927774</v>
      </c>
      <c r="L9" s="9"/>
      <c r="M9" s="9">
        <v>952281373102</v>
      </c>
      <c r="N9" s="9"/>
      <c r="O9" s="9">
        <v>956242822622</v>
      </c>
      <c r="P9" s="9"/>
      <c r="Q9" s="9">
        <f t="shared" ref="Q9:Q11" si="1">M9-O9</f>
        <v>-3961449520</v>
      </c>
    </row>
    <row r="10" spans="1:17" x14ac:dyDescent="0.55000000000000004">
      <c r="A10" s="1" t="s">
        <v>15</v>
      </c>
      <c r="C10" s="9">
        <v>2155342</v>
      </c>
      <c r="D10" s="9"/>
      <c r="E10" s="9">
        <v>80642966858</v>
      </c>
      <c r="F10" s="9"/>
      <c r="G10" s="9">
        <v>79357669761</v>
      </c>
      <c r="H10" s="9"/>
      <c r="I10" s="9">
        <f t="shared" si="0"/>
        <v>1285297097</v>
      </c>
      <c r="J10" s="9"/>
      <c r="K10" s="9">
        <v>2155342</v>
      </c>
      <c r="L10" s="9"/>
      <c r="M10" s="9">
        <v>80642966858</v>
      </c>
      <c r="N10" s="9"/>
      <c r="O10" s="9">
        <v>80884886326</v>
      </c>
      <c r="P10" s="9"/>
      <c r="Q10" s="9">
        <f t="shared" si="1"/>
        <v>-241919468</v>
      </c>
    </row>
    <row r="11" spans="1:17" x14ac:dyDescent="0.55000000000000004">
      <c r="A11" s="1" t="s">
        <v>18</v>
      </c>
      <c r="C11" s="9">
        <v>73323430</v>
      </c>
      <c r="D11" s="9"/>
      <c r="E11" s="9">
        <v>666351682580</v>
      </c>
      <c r="F11" s="9"/>
      <c r="G11" s="9">
        <v>667235085476</v>
      </c>
      <c r="H11" s="9"/>
      <c r="I11" s="9">
        <f t="shared" si="0"/>
        <v>-883402896</v>
      </c>
      <c r="J11" s="9"/>
      <c r="K11" s="9">
        <v>73323430</v>
      </c>
      <c r="L11" s="9"/>
      <c r="M11" s="9">
        <v>666351682580</v>
      </c>
      <c r="N11" s="9"/>
      <c r="O11" s="9">
        <v>730331328597</v>
      </c>
      <c r="P11" s="9"/>
      <c r="Q11" s="9">
        <f t="shared" si="1"/>
        <v>-63979646017</v>
      </c>
    </row>
    <row r="12" spans="1:17" x14ac:dyDescent="0.55000000000000004">
      <c r="A12" s="1" t="s">
        <v>19</v>
      </c>
      <c r="C12" s="9">
        <v>54283380</v>
      </c>
      <c r="D12" s="9"/>
      <c r="E12" s="9">
        <v>569194177097</v>
      </c>
      <c r="F12" s="9"/>
      <c r="G12" s="9">
        <v>569078411833</v>
      </c>
      <c r="H12" s="9"/>
      <c r="I12" s="9">
        <f t="shared" si="0"/>
        <v>115765264</v>
      </c>
      <c r="J12" s="9"/>
      <c r="K12" s="9">
        <v>54283380</v>
      </c>
      <c r="L12" s="9"/>
      <c r="M12" s="9">
        <v>569194177097</v>
      </c>
      <c r="N12" s="9"/>
      <c r="O12" s="9">
        <v>568326260149</v>
      </c>
      <c r="P12" s="9"/>
      <c r="Q12" s="9">
        <f>M12-O12</f>
        <v>867916948</v>
      </c>
    </row>
    <row r="13" spans="1:17" ht="24.75" thickBot="1" x14ac:dyDescent="0.6">
      <c r="C13" s="9"/>
      <c r="D13" s="9"/>
      <c r="E13" s="13">
        <f>SUM(E8:E12)</f>
        <v>4657248405533</v>
      </c>
      <c r="F13" s="9"/>
      <c r="G13" s="13">
        <f>SUM(G8:G12)</f>
        <v>4639167619070</v>
      </c>
      <c r="H13" s="9"/>
      <c r="I13" s="13">
        <f>SUM(I8:I12)</f>
        <v>18080786463</v>
      </c>
      <c r="J13" s="9"/>
      <c r="K13" s="9"/>
      <c r="L13" s="9"/>
      <c r="M13" s="13">
        <f>SUM(M8:M12)</f>
        <v>4657248405533</v>
      </c>
      <c r="N13" s="9"/>
      <c r="O13" s="13">
        <f>SUM(O8:O12)</f>
        <v>4908434483346</v>
      </c>
      <c r="P13" s="9"/>
      <c r="Q13" s="13">
        <f>SUM(Q8:Q12)</f>
        <v>-251186077813</v>
      </c>
    </row>
    <row r="14" spans="1:17" ht="24.75" thickTop="1" x14ac:dyDescent="0.55000000000000004"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7" x14ac:dyDescent="0.55000000000000004"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7" spans="9:17" x14ac:dyDescent="0.55000000000000004">
      <c r="I17" s="9"/>
      <c r="J17" s="14"/>
      <c r="K17" s="14"/>
      <c r="L17" s="14"/>
      <c r="M17" s="14"/>
      <c r="N17" s="14"/>
      <c r="O17" s="14"/>
      <c r="P17" s="14"/>
      <c r="Q17" s="1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3"/>
  <sheetViews>
    <sheetView rightToLeft="1" topLeftCell="A2" workbookViewId="0">
      <selection activeCell="I10" sqref="I10"/>
    </sheetView>
  </sheetViews>
  <sheetFormatPr defaultRowHeight="24" x14ac:dyDescent="0.55000000000000004"/>
  <cols>
    <col min="1" max="1" width="32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4.75" x14ac:dyDescent="0.55000000000000004">
      <c r="A3" s="17" t="s">
        <v>46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4.75" x14ac:dyDescent="0.55000000000000004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4.75" x14ac:dyDescent="0.55000000000000004">
      <c r="A6" s="17" t="s">
        <v>3</v>
      </c>
      <c r="C6" s="18" t="s">
        <v>48</v>
      </c>
      <c r="D6" s="18" t="s">
        <v>48</v>
      </c>
      <c r="E6" s="18" t="s">
        <v>48</v>
      </c>
      <c r="F6" s="18" t="s">
        <v>48</v>
      </c>
      <c r="G6" s="18" t="s">
        <v>48</v>
      </c>
      <c r="H6" s="18" t="s">
        <v>48</v>
      </c>
      <c r="I6" s="18" t="s">
        <v>48</v>
      </c>
      <c r="K6" s="18" t="s">
        <v>49</v>
      </c>
      <c r="L6" s="18" t="s">
        <v>49</v>
      </c>
      <c r="M6" s="18" t="s">
        <v>49</v>
      </c>
      <c r="N6" s="18" t="s">
        <v>49</v>
      </c>
      <c r="O6" s="18" t="s">
        <v>49</v>
      </c>
      <c r="P6" s="18" t="s">
        <v>49</v>
      </c>
      <c r="Q6" s="18" t="s">
        <v>49</v>
      </c>
    </row>
    <row r="7" spans="1:17" ht="24.75" x14ac:dyDescent="0.55000000000000004">
      <c r="A7" s="18" t="s">
        <v>3</v>
      </c>
      <c r="C7" s="18" t="s">
        <v>7</v>
      </c>
      <c r="E7" s="18" t="s">
        <v>63</v>
      </c>
      <c r="G7" s="18" t="s">
        <v>64</v>
      </c>
      <c r="I7" s="18" t="s">
        <v>66</v>
      </c>
      <c r="K7" s="18" t="s">
        <v>7</v>
      </c>
      <c r="M7" s="18" t="s">
        <v>63</v>
      </c>
      <c r="O7" s="18" t="s">
        <v>64</v>
      </c>
      <c r="Q7" s="18" t="s">
        <v>66</v>
      </c>
    </row>
    <row r="8" spans="1:17" x14ac:dyDescent="0.55000000000000004">
      <c r="A8" s="1" t="s">
        <v>18</v>
      </c>
      <c r="C8" s="9">
        <v>18108867</v>
      </c>
      <c r="D8" s="9"/>
      <c r="E8" s="9">
        <v>166033728639</v>
      </c>
      <c r="F8" s="9"/>
      <c r="G8" s="9">
        <v>182664173024</v>
      </c>
      <c r="H8" s="9"/>
      <c r="I8" s="9">
        <f>E8-G8</f>
        <v>-16630444385</v>
      </c>
      <c r="J8" s="9"/>
      <c r="K8" s="9">
        <v>103535513</v>
      </c>
      <c r="L8" s="9"/>
      <c r="M8" s="9">
        <v>1014397533535</v>
      </c>
      <c r="N8" s="9"/>
      <c r="O8" s="9">
        <v>1066917769107</v>
      </c>
      <c r="P8" s="9"/>
      <c r="Q8" s="9">
        <f>M8-O8</f>
        <v>-52520235572</v>
      </c>
    </row>
    <row r="9" spans="1:17" x14ac:dyDescent="0.55000000000000004">
      <c r="A9" s="1" t="s">
        <v>15</v>
      </c>
      <c r="C9" s="9">
        <v>23719446</v>
      </c>
      <c r="D9" s="9"/>
      <c r="E9" s="9">
        <v>886638766350</v>
      </c>
      <c r="F9" s="9"/>
      <c r="G9" s="9">
        <v>881171803720</v>
      </c>
      <c r="H9" s="9"/>
      <c r="I9" s="9">
        <f t="shared" ref="I9:I12" si="0">E9-G9</f>
        <v>5466962630</v>
      </c>
      <c r="J9" s="9"/>
      <c r="K9" s="9">
        <v>96335437</v>
      </c>
      <c r="L9" s="9"/>
      <c r="M9" s="9">
        <v>3524917482763</v>
      </c>
      <c r="N9" s="9"/>
      <c r="O9" s="9">
        <v>3514541558306</v>
      </c>
      <c r="P9" s="9"/>
      <c r="Q9" s="9">
        <f t="shared" ref="Q9:Q12" si="1">M9-O9</f>
        <v>10375924457</v>
      </c>
    </row>
    <row r="10" spans="1:17" x14ac:dyDescent="0.55000000000000004">
      <c r="A10" s="1" t="s">
        <v>16</v>
      </c>
      <c r="C10" s="9">
        <v>1667021</v>
      </c>
      <c r="D10" s="9"/>
      <c r="E10" s="9">
        <v>418461213731</v>
      </c>
      <c r="F10" s="9"/>
      <c r="G10" s="9">
        <v>446938387249</v>
      </c>
      <c r="H10" s="9"/>
      <c r="I10" s="9">
        <f t="shared" si="0"/>
        <v>-28477173518</v>
      </c>
      <c r="J10" s="9"/>
      <c r="K10" s="9">
        <v>7826730</v>
      </c>
      <c r="L10" s="9"/>
      <c r="M10" s="9">
        <v>2024365707975</v>
      </c>
      <c r="N10" s="9"/>
      <c r="O10" s="9">
        <v>2130457986693</v>
      </c>
      <c r="P10" s="9"/>
      <c r="Q10" s="9">
        <f t="shared" si="1"/>
        <v>-106092278718</v>
      </c>
    </row>
    <row r="11" spans="1:17" x14ac:dyDescent="0.55000000000000004">
      <c r="A11" s="1" t="s">
        <v>17</v>
      </c>
      <c r="C11" s="9">
        <v>11342677</v>
      </c>
      <c r="D11" s="9"/>
      <c r="E11" s="9">
        <v>44376655211</v>
      </c>
      <c r="F11" s="9"/>
      <c r="G11" s="9">
        <v>44659296757</v>
      </c>
      <c r="H11" s="9"/>
      <c r="I11" s="9">
        <f t="shared" si="0"/>
        <v>-282641546</v>
      </c>
      <c r="J11" s="9"/>
      <c r="K11" s="9">
        <v>15357537</v>
      </c>
      <c r="L11" s="9"/>
      <c r="M11" s="9">
        <v>64232414136</v>
      </c>
      <c r="N11" s="9"/>
      <c r="O11" s="9">
        <v>63411755405</v>
      </c>
      <c r="P11" s="9"/>
      <c r="Q11" s="9">
        <f t="shared" si="1"/>
        <v>820658731</v>
      </c>
    </row>
    <row r="12" spans="1:17" x14ac:dyDescent="0.55000000000000004">
      <c r="A12" s="1" t="s">
        <v>19</v>
      </c>
      <c r="C12" s="9">
        <v>271017934</v>
      </c>
      <c r="D12" s="9"/>
      <c r="E12" s="9">
        <v>2824547352766</v>
      </c>
      <c r="F12" s="9"/>
      <c r="G12" s="9">
        <v>2819155159604</v>
      </c>
      <c r="H12" s="9"/>
      <c r="I12" s="9">
        <f t="shared" si="0"/>
        <v>5392193162</v>
      </c>
      <c r="J12" s="9"/>
      <c r="K12" s="9">
        <v>1254591449</v>
      </c>
      <c r="L12" s="9"/>
      <c r="M12" s="9">
        <v>12834041282820</v>
      </c>
      <c r="N12" s="9"/>
      <c r="O12" s="9">
        <v>12819432013069</v>
      </c>
      <c r="P12" s="9"/>
      <c r="Q12" s="9">
        <f t="shared" si="1"/>
        <v>14609269751</v>
      </c>
    </row>
    <row r="13" spans="1:17" ht="24.75" thickBot="1" x14ac:dyDescent="0.6">
      <c r="C13" s="9"/>
      <c r="D13" s="9"/>
      <c r="E13" s="13">
        <f>SUM(E8:E12)</f>
        <v>4340057716697</v>
      </c>
      <c r="F13" s="9"/>
      <c r="G13" s="13">
        <f>SUM(G8:G12)</f>
        <v>4374588820354</v>
      </c>
      <c r="H13" s="9"/>
      <c r="I13" s="13">
        <f>SUM(I8:I12)</f>
        <v>-34531103657</v>
      </c>
      <c r="J13" s="9"/>
      <c r="K13" s="9"/>
      <c r="L13" s="9"/>
      <c r="M13" s="13">
        <f>SUM(M8:M12)</f>
        <v>19461954421229</v>
      </c>
      <c r="N13" s="9"/>
      <c r="O13" s="13">
        <f>SUM(O8:O12)</f>
        <v>19594761082580</v>
      </c>
      <c r="P13" s="9"/>
      <c r="Q13" s="13">
        <f>SUM(Q8:Q12)</f>
        <v>-132806661351</v>
      </c>
    </row>
    <row r="14" spans="1:17" ht="24.75" thickTop="1" x14ac:dyDescent="0.55000000000000004"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7" x14ac:dyDescent="0.55000000000000004"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17" x14ac:dyDescent="0.55000000000000004"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3:17" x14ac:dyDescent="0.55000000000000004"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3:17" x14ac:dyDescent="0.55000000000000004"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3:17" x14ac:dyDescent="0.55000000000000004">
      <c r="I19" s="9"/>
      <c r="J19" s="9"/>
      <c r="K19" s="9"/>
      <c r="L19" s="9"/>
      <c r="M19" s="9"/>
      <c r="N19" s="9"/>
      <c r="O19" s="9"/>
      <c r="P19" s="9"/>
      <c r="Q19" s="9"/>
    </row>
    <row r="20" spans="3:17" x14ac:dyDescent="0.55000000000000004">
      <c r="I20" s="7"/>
      <c r="Q20" s="7"/>
    </row>
    <row r="21" spans="3:17" x14ac:dyDescent="0.55000000000000004">
      <c r="I21" s="4"/>
      <c r="Q21" s="4"/>
    </row>
    <row r="22" spans="3:17" x14ac:dyDescent="0.55000000000000004">
      <c r="Q22" s="4"/>
    </row>
    <row r="23" spans="3:17" x14ac:dyDescent="0.55000000000000004">
      <c r="Q23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X17"/>
  <sheetViews>
    <sheetView rightToLeft="1" workbookViewId="0">
      <selection activeCell="E21" sqref="E21"/>
    </sheetView>
  </sheetViews>
  <sheetFormatPr defaultRowHeight="24" x14ac:dyDescent="0.55000000000000004"/>
  <cols>
    <col min="1" max="1" width="32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16.710937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18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4" ht="24.75" x14ac:dyDescent="0.5500000000000000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4" ht="24.75" x14ac:dyDescent="0.55000000000000004">
      <c r="A3" s="17" t="s">
        <v>46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4" ht="24.75" x14ac:dyDescent="0.55000000000000004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6" spans="1:24" ht="24.75" x14ac:dyDescent="0.55000000000000004">
      <c r="A6" s="17" t="s">
        <v>3</v>
      </c>
      <c r="C6" s="18" t="s">
        <v>48</v>
      </c>
      <c r="D6" s="18" t="s">
        <v>48</v>
      </c>
      <c r="E6" s="18" t="s">
        <v>48</v>
      </c>
      <c r="F6" s="18" t="s">
        <v>48</v>
      </c>
      <c r="G6" s="18" t="s">
        <v>48</v>
      </c>
      <c r="H6" s="18" t="s">
        <v>48</v>
      </c>
      <c r="I6" s="18" t="s">
        <v>48</v>
      </c>
      <c r="J6" s="18" t="s">
        <v>48</v>
      </c>
      <c r="K6" s="18" t="s">
        <v>48</v>
      </c>
      <c r="M6" s="18" t="s">
        <v>49</v>
      </c>
      <c r="N6" s="18" t="s">
        <v>49</v>
      </c>
      <c r="O6" s="18" t="s">
        <v>49</v>
      </c>
      <c r="P6" s="18" t="s">
        <v>49</v>
      </c>
      <c r="Q6" s="18" t="s">
        <v>49</v>
      </c>
      <c r="R6" s="18" t="s">
        <v>49</v>
      </c>
      <c r="S6" s="18" t="s">
        <v>49</v>
      </c>
      <c r="T6" s="18" t="s">
        <v>49</v>
      </c>
      <c r="U6" s="18" t="s">
        <v>49</v>
      </c>
    </row>
    <row r="7" spans="1:24" ht="24.75" x14ac:dyDescent="0.55000000000000004">
      <c r="A7" s="18" t="s">
        <v>3</v>
      </c>
      <c r="C7" s="18" t="s">
        <v>67</v>
      </c>
      <c r="E7" s="18" t="s">
        <v>68</v>
      </c>
      <c r="G7" s="18" t="s">
        <v>69</v>
      </c>
      <c r="I7" s="18" t="s">
        <v>28</v>
      </c>
      <c r="K7" s="18" t="s">
        <v>70</v>
      </c>
      <c r="M7" s="18" t="s">
        <v>67</v>
      </c>
      <c r="O7" s="18" t="s">
        <v>68</v>
      </c>
      <c r="Q7" s="18" t="s">
        <v>69</v>
      </c>
      <c r="S7" s="18" t="s">
        <v>28</v>
      </c>
      <c r="U7" s="18" t="s">
        <v>70</v>
      </c>
    </row>
    <row r="8" spans="1:24" x14ac:dyDescent="0.55000000000000004">
      <c r="A8" s="1" t="s">
        <v>18</v>
      </c>
      <c r="C8" s="9">
        <v>0</v>
      </c>
      <c r="D8" s="9"/>
      <c r="E8" s="9">
        <v>-883402895</v>
      </c>
      <c r="F8" s="9"/>
      <c r="G8" s="9">
        <v>-16630444385</v>
      </c>
      <c r="H8" s="9"/>
      <c r="I8" s="9">
        <f>C8+E8+G8</f>
        <v>-17513847280</v>
      </c>
      <c r="J8" s="9"/>
      <c r="K8" s="10">
        <f>I8/$I$13</f>
        <v>1.0646510382418588</v>
      </c>
      <c r="L8" s="9"/>
      <c r="M8" s="9">
        <v>0</v>
      </c>
      <c r="N8" s="9"/>
      <c r="O8" s="9">
        <v>-63979646016</v>
      </c>
      <c r="P8" s="9"/>
      <c r="Q8" s="9">
        <v>-52520235572</v>
      </c>
      <c r="R8" s="9"/>
      <c r="S8" s="9">
        <f>M8+O8+Q8</f>
        <v>-116499881588</v>
      </c>
      <c r="T8" s="9"/>
      <c r="U8" s="11">
        <f>S8/$S$13</f>
        <v>0.33321547065890661</v>
      </c>
      <c r="V8" s="5"/>
      <c r="W8" s="5"/>
      <c r="X8" s="5"/>
    </row>
    <row r="9" spans="1:24" x14ac:dyDescent="0.55000000000000004">
      <c r="A9" s="1" t="s">
        <v>15</v>
      </c>
      <c r="C9" s="9">
        <v>0</v>
      </c>
      <c r="D9" s="9"/>
      <c r="E9" s="9">
        <v>1285297097</v>
      </c>
      <c r="F9" s="9"/>
      <c r="G9" s="9">
        <v>5466962630</v>
      </c>
      <c r="H9" s="9"/>
      <c r="I9" s="9">
        <f t="shared" ref="I9:I12" si="0">C9+E9+G9</f>
        <v>6752259727</v>
      </c>
      <c r="J9" s="9"/>
      <c r="K9" s="10">
        <f t="shared" ref="K9:K12" si="1">I9/$I$13</f>
        <v>-0.41046380123677995</v>
      </c>
      <c r="L9" s="9"/>
      <c r="M9" s="9">
        <v>0</v>
      </c>
      <c r="N9" s="9"/>
      <c r="O9" s="9">
        <v>-241919467</v>
      </c>
      <c r="P9" s="9"/>
      <c r="Q9" s="9">
        <v>10375924457</v>
      </c>
      <c r="R9" s="9"/>
      <c r="S9" s="9">
        <f t="shared" ref="S9:S12" si="2">M9+O9+Q9</f>
        <v>10134004990</v>
      </c>
      <c r="T9" s="9"/>
      <c r="U9" s="11">
        <f t="shared" ref="U9:U12" si="3">S9/$S$13</f>
        <v>-2.8985499353077319E-2</v>
      </c>
      <c r="V9" s="5"/>
      <c r="W9" s="5"/>
      <c r="X9" s="5"/>
    </row>
    <row r="10" spans="1:24" x14ac:dyDescent="0.55000000000000004">
      <c r="A10" s="1" t="s">
        <v>16</v>
      </c>
      <c r="C10" s="9">
        <v>0</v>
      </c>
      <c r="D10" s="9"/>
      <c r="E10" s="9">
        <v>6524047157</v>
      </c>
      <c r="F10" s="9"/>
      <c r="G10" s="9">
        <v>-28477173518</v>
      </c>
      <c r="H10" s="9"/>
      <c r="I10" s="9">
        <f t="shared" si="0"/>
        <v>-21953126361</v>
      </c>
      <c r="J10" s="9"/>
      <c r="K10" s="10">
        <f t="shared" si="1"/>
        <v>1.3345108244482402</v>
      </c>
      <c r="L10" s="9"/>
      <c r="M10" s="9">
        <v>0</v>
      </c>
      <c r="N10" s="9"/>
      <c r="O10" s="9">
        <v>-183870979755</v>
      </c>
      <c r="P10" s="9"/>
      <c r="Q10" s="9">
        <v>-106092278718</v>
      </c>
      <c r="R10" s="9"/>
      <c r="S10" s="9">
        <f t="shared" si="2"/>
        <v>-289963258473</v>
      </c>
      <c r="T10" s="9"/>
      <c r="U10" s="11">
        <f t="shared" si="3"/>
        <v>0.82935915752744582</v>
      </c>
      <c r="V10" s="5"/>
      <c r="W10" s="5"/>
      <c r="X10" s="5"/>
    </row>
    <row r="11" spans="1:24" x14ac:dyDescent="0.55000000000000004">
      <c r="A11" s="1" t="s">
        <v>17</v>
      </c>
      <c r="C11" s="9">
        <v>0</v>
      </c>
      <c r="D11" s="9"/>
      <c r="E11" s="9">
        <v>11039079840</v>
      </c>
      <c r="F11" s="9"/>
      <c r="G11" s="9">
        <v>-282641546</v>
      </c>
      <c r="H11" s="9"/>
      <c r="I11" s="9">
        <f t="shared" si="0"/>
        <v>10756438294</v>
      </c>
      <c r="J11" s="9"/>
      <c r="K11" s="10">
        <f t="shared" si="1"/>
        <v>-0.65387421817758296</v>
      </c>
      <c r="L11" s="9"/>
      <c r="M11" s="9">
        <v>34369471800</v>
      </c>
      <c r="N11" s="9"/>
      <c r="O11" s="9">
        <v>-3961449519</v>
      </c>
      <c r="P11" s="9"/>
      <c r="Q11" s="9">
        <v>820658731</v>
      </c>
      <c r="R11" s="9"/>
      <c r="S11" s="9">
        <f t="shared" si="2"/>
        <v>31228681012</v>
      </c>
      <c r="T11" s="9"/>
      <c r="U11" s="11">
        <f t="shared" si="3"/>
        <v>-8.9320946078474739E-2</v>
      </c>
      <c r="V11" s="5"/>
      <c r="W11" s="5"/>
      <c r="X11" s="5"/>
    </row>
    <row r="12" spans="1:24" x14ac:dyDescent="0.55000000000000004">
      <c r="A12" s="1" t="s">
        <v>19</v>
      </c>
      <c r="C12" s="9">
        <v>0</v>
      </c>
      <c r="D12" s="9"/>
      <c r="E12" s="9">
        <v>115765264</v>
      </c>
      <c r="F12" s="9"/>
      <c r="G12" s="9">
        <v>5392193162</v>
      </c>
      <c r="H12" s="9"/>
      <c r="I12" s="9">
        <f t="shared" si="0"/>
        <v>5507958426</v>
      </c>
      <c r="J12" s="9"/>
      <c r="K12" s="10">
        <f t="shared" si="1"/>
        <v>-0.33482384327573594</v>
      </c>
      <c r="L12" s="9"/>
      <c r="M12" s="9">
        <v>0</v>
      </c>
      <c r="N12" s="9"/>
      <c r="O12" s="9">
        <v>867916944</v>
      </c>
      <c r="P12" s="9"/>
      <c r="Q12" s="9">
        <v>14609269751</v>
      </c>
      <c r="R12" s="9"/>
      <c r="S12" s="9">
        <f t="shared" si="2"/>
        <v>15477186695</v>
      </c>
      <c r="T12" s="9"/>
      <c r="U12" s="11">
        <f t="shared" si="3"/>
        <v>-4.426818275480042E-2</v>
      </c>
      <c r="V12" s="5"/>
      <c r="W12" s="5"/>
      <c r="X12" s="5"/>
    </row>
    <row r="13" spans="1:24" ht="24.75" thickBot="1" x14ac:dyDescent="0.6">
      <c r="C13" s="13">
        <f>SUM(C8:C12)</f>
        <v>0</v>
      </c>
      <c r="D13" s="9"/>
      <c r="E13" s="13">
        <f>SUM(E8:E12)</f>
        <v>18080786463</v>
      </c>
      <c r="F13" s="9"/>
      <c r="G13" s="13">
        <f>SUM(G8:G12)</f>
        <v>-34531103657</v>
      </c>
      <c r="H13" s="9"/>
      <c r="I13" s="13">
        <f>SUM(I8:I12)</f>
        <v>-16450317194</v>
      </c>
      <c r="J13" s="9"/>
      <c r="K13" s="16">
        <f>SUM(K8:K12)</f>
        <v>1.0000000000000002</v>
      </c>
      <c r="L13" s="9"/>
      <c r="M13" s="13">
        <f>SUM(M8:M12)</f>
        <v>34369471800</v>
      </c>
      <c r="N13" s="9"/>
      <c r="O13" s="13">
        <f>SUM(O8:O12)</f>
        <v>-251186077813</v>
      </c>
      <c r="P13" s="9"/>
      <c r="Q13" s="13">
        <f>SUM(Q8:Q12)</f>
        <v>-132806661351</v>
      </c>
      <c r="R13" s="9"/>
      <c r="S13" s="13">
        <f>SUM(S8:S12)</f>
        <v>-349623267364</v>
      </c>
      <c r="T13" s="9"/>
      <c r="U13" s="16">
        <f>SUM(U8:U12)</f>
        <v>1</v>
      </c>
      <c r="V13" s="5"/>
      <c r="W13" s="5"/>
      <c r="X13" s="5"/>
    </row>
    <row r="14" spans="1:24" ht="24.75" thickTop="1" x14ac:dyDescent="0.55000000000000004">
      <c r="C14" s="9"/>
      <c r="D14" s="9"/>
      <c r="E14" s="9"/>
      <c r="F14" s="9"/>
      <c r="G14" s="9"/>
      <c r="H14" s="9"/>
      <c r="I14" s="9"/>
      <c r="J14" s="9"/>
      <c r="K14" s="15"/>
      <c r="L14" s="9"/>
      <c r="M14" s="9"/>
      <c r="N14" s="9"/>
      <c r="O14" s="9"/>
      <c r="P14" s="9"/>
      <c r="Q14" s="9"/>
      <c r="R14" s="9"/>
      <c r="S14" s="9"/>
      <c r="T14" s="9"/>
      <c r="U14" s="9"/>
      <c r="V14" s="5"/>
      <c r="W14" s="5"/>
      <c r="X14" s="5"/>
    </row>
    <row r="15" spans="1:24" x14ac:dyDescent="0.55000000000000004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x14ac:dyDescent="0.55000000000000004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3:24" x14ac:dyDescent="0.55000000000000004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4"/>
  <sheetViews>
    <sheetView rightToLeft="1" workbookViewId="0">
      <selection activeCell="I6" sqref="I6:K6"/>
    </sheetView>
  </sheetViews>
  <sheetFormatPr defaultRowHeight="24" x14ac:dyDescent="0.55000000000000004"/>
  <cols>
    <col min="1" max="1" width="20.140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24.75" x14ac:dyDescent="0.55000000000000004">
      <c r="A3" s="17" t="s">
        <v>46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24.75" x14ac:dyDescent="0.55000000000000004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6" spans="1:11" ht="24.75" x14ac:dyDescent="0.55000000000000004">
      <c r="A6" s="18" t="s">
        <v>71</v>
      </c>
      <c r="B6" s="18" t="s">
        <v>71</v>
      </c>
      <c r="C6" s="18" t="s">
        <v>71</v>
      </c>
      <c r="E6" s="18" t="s">
        <v>48</v>
      </c>
      <c r="F6" s="18" t="s">
        <v>48</v>
      </c>
      <c r="G6" s="18" t="s">
        <v>48</v>
      </c>
      <c r="I6" s="18" t="s">
        <v>49</v>
      </c>
      <c r="J6" s="18" t="s">
        <v>49</v>
      </c>
      <c r="K6" s="18" t="s">
        <v>49</v>
      </c>
    </row>
    <row r="7" spans="1:11" ht="24.75" x14ac:dyDescent="0.55000000000000004">
      <c r="A7" s="18" t="s">
        <v>72</v>
      </c>
      <c r="C7" s="18" t="s">
        <v>25</v>
      </c>
      <c r="E7" s="18" t="s">
        <v>73</v>
      </c>
      <c r="G7" s="18" t="s">
        <v>74</v>
      </c>
      <c r="I7" s="18" t="s">
        <v>73</v>
      </c>
      <c r="K7" s="18" t="s">
        <v>74</v>
      </c>
    </row>
    <row r="8" spans="1:11" x14ac:dyDescent="0.55000000000000004">
      <c r="A8" s="1" t="s">
        <v>31</v>
      </c>
      <c r="C8" s="5" t="s">
        <v>32</v>
      </c>
      <c r="E8" s="7">
        <v>0</v>
      </c>
      <c r="F8" s="5"/>
      <c r="G8" s="11">
        <f>E8/$E$13</f>
        <v>0</v>
      </c>
      <c r="H8" s="5"/>
      <c r="I8" s="7">
        <v>1344007522</v>
      </c>
      <c r="J8" s="5"/>
      <c r="K8" s="11">
        <f>I8/$I$13</f>
        <v>0.79181537851285699</v>
      </c>
    </row>
    <row r="9" spans="1:11" x14ac:dyDescent="0.55000000000000004">
      <c r="A9" s="1" t="s">
        <v>35</v>
      </c>
      <c r="C9" s="5" t="s">
        <v>36</v>
      </c>
      <c r="E9" s="7">
        <v>667545</v>
      </c>
      <c r="F9" s="5"/>
      <c r="G9" s="11">
        <f t="shared" ref="G9:G12" si="0">E9/$E$13</f>
        <v>4.645985502300878E-3</v>
      </c>
      <c r="H9" s="5"/>
      <c r="I9" s="7">
        <v>47531568</v>
      </c>
      <c r="J9" s="5"/>
      <c r="K9" s="11">
        <f t="shared" ref="K9:K12" si="1">I9/$I$13</f>
        <v>2.8002987997584737E-2</v>
      </c>
    </row>
    <row r="10" spans="1:11" x14ac:dyDescent="0.55000000000000004">
      <c r="A10" s="1" t="s">
        <v>35</v>
      </c>
      <c r="C10" s="5" t="s">
        <v>41</v>
      </c>
      <c r="E10" s="7">
        <v>141810429</v>
      </c>
      <c r="F10" s="5"/>
      <c r="G10" s="11">
        <f t="shared" si="0"/>
        <v>0.98697345828231509</v>
      </c>
      <c r="H10" s="5"/>
      <c r="I10" s="7">
        <v>296880377</v>
      </c>
      <c r="J10" s="5"/>
      <c r="K10" s="11">
        <f t="shared" si="1"/>
        <v>0.17490560449950718</v>
      </c>
    </row>
    <row r="11" spans="1:11" x14ac:dyDescent="0.55000000000000004">
      <c r="A11" s="1" t="s">
        <v>35</v>
      </c>
      <c r="C11" s="5" t="s">
        <v>43</v>
      </c>
      <c r="E11" s="7">
        <v>898043</v>
      </c>
      <c r="F11" s="5"/>
      <c r="G11" s="11">
        <f t="shared" si="0"/>
        <v>6.2502074892970324E-3</v>
      </c>
      <c r="H11" s="5"/>
      <c r="I11" s="7">
        <v>8343213</v>
      </c>
      <c r="J11" s="5"/>
      <c r="K11" s="11">
        <f t="shared" si="1"/>
        <v>4.9153626385793322E-3</v>
      </c>
    </row>
    <row r="12" spans="1:11" x14ac:dyDescent="0.55000000000000004">
      <c r="A12" s="1" t="s">
        <v>35</v>
      </c>
      <c r="C12" s="5" t="s">
        <v>44</v>
      </c>
      <c r="E12" s="7">
        <v>306093</v>
      </c>
      <c r="F12" s="5"/>
      <c r="G12" s="11">
        <f t="shared" si="0"/>
        <v>2.1303487260870544E-3</v>
      </c>
      <c r="H12" s="5"/>
      <c r="I12" s="7">
        <v>612186</v>
      </c>
      <c r="J12" s="5"/>
      <c r="K12" s="11">
        <f t="shared" si="1"/>
        <v>3.6066635147170845E-4</v>
      </c>
    </row>
    <row r="13" spans="1:11" ht="24.75" thickBot="1" x14ac:dyDescent="0.6">
      <c r="C13" s="5"/>
      <c r="E13" s="8">
        <f>SUM(E8:E12)</f>
        <v>143682110</v>
      </c>
      <c r="F13" s="5"/>
      <c r="G13" s="12">
        <f>SUM(G8:G12)</f>
        <v>1</v>
      </c>
      <c r="H13" s="5"/>
      <c r="I13" s="8">
        <f>SUM(I8:I12)</f>
        <v>1697374866</v>
      </c>
      <c r="J13" s="5"/>
      <c r="K13" s="12">
        <f>SUM(K8:K12)</f>
        <v>0.99999999999999989</v>
      </c>
    </row>
    <row r="14" spans="1:11" ht="24.75" thickTop="1" x14ac:dyDescent="0.55000000000000004">
      <c r="E14" s="7"/>
      <c r="F14" s="5"/>
      <c r="G14" s="5"/>
      <c r="H14" s="5"/>
      <c r="I14" s="7"/>
      <c r="J14" s="5"/>
      <c r="K14" s="5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تاییدیه</vt:lpstr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2022-10-30T05:27:55Z</dcterms:created>
  <dcterms:modified xsi:type="dcterms:W3CDTF">2022-10-31T12:44:40Z</dcterms:modified>
</cp:coreProperties>
</file>