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آبان\"/>
    </mc:Choice>
  </mc:AlternateContent>
  <xr:revisionPtr revIDLastSave="0" documentId="13_ncr:1_{50A85258-A7F8-45F9-BF7C-B0DCF9FDD50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7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درآمد حاصل از بازارگردانی" sheetId="16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9" i="15"/>
  <c r="C10" i="15"/>
  <c r="C9" i="15"/>
  <c r="E8" i="16"/>
  <c r="C8" i="16"/>
  <c r="E8" i="15" l="1"/>
  <c r="E7" i="15"/>
  <c r="C8" i="15"/>
  <c r="C7" i="15"/>
  <c r="K13" i="13"/>
  <c r="K9" i="13"/>
  <c r="K10" i="13"/>
  <c r="K11" i="13"/>
  <c r="K12" i="13"/>
  <c r="K8" i="13"/>
  <c r="G13" i="13"/>
  <c r="G9" i="13"/>
  <c r="G10" i="13"/>
  <c r="G11" i="13"/>
  <c r="G12" i="13"/>
  <c r="G8" i="13"/>
  <c r="I13" i="13"/>
  <c r="E13" i="13"/>
  <c r="I12" i="11"/>
  <c r="S12" i="11"/>
  <c r="S9" i="11"/>
  <c r="S10" i="11"/>
  <c r="S11" i="11"/>
  <c r="S13" i="11"/>
  <c r="U10" i="11" s="1"/>
  <c r="S8" i="11"/>
  <c r="I9" i="11"/>
  <c r="I10" i="11"/>
  <c r="I11" i="11"/>
  <c r="I8" i="11"/>
  <c r="Q13" i="11"/>
  <c r="O13" i="11"/>
  <c r="M13" i="11"/>
  <c r="G13" i="11"/>
  <c r="E13" i="11"/>
  <c r="C13" i="11"/>
  <c r="Q9" i="10"/>
  <c r="Q10" i="10"/>
  <c r="Q11" i="10"/>
  <c r="Q12" i="10"/>
  <c r="Q8" i="10"/>
  <c r="I9" i="10"/>
  <c r="I10" i="10"/>
  <c r="I11" i="10"/>
  <c r="I12" i="10"/>
  <c r="I8" i="10"/>
  <c r="O13" i="10"/>
  <c r="M13" i="10"/>
  <c r="G13" i="10"/>
  <c r="E13" i="10"/>
  <c r="E13" i="9"/>
  <c r="G13" i="9"/>
  <c r="I13" i="9"/>
  <c r="M13" i="9"/>
  <c r="O13" i="9"/>
  <c r="Q13" i="9"/>
  <c r="Q9" i="9"/>
  <c r="Q10" i="9"/>
  <c r="Q11" i="9"/>
  <c r="Q12" i="9"/>
  <c r="Q8" i="9"/>
  <c r="I9" i="9"/>
  <c r="I10" i="9"/>
  <c r="I11" i="9"/>
  <c r="I12" i="9"/>
  <c r="I8" i="9"/>
  <c r="I9" i="8"/>
  <c r="K9" i="8"/>
  <c r="M9" i="8"/>
  <c r="O9" i="8"/>
  <c r="Q9" i="8"/>
  <c r="S9" i="8"/>
  <c r="I13" i="7"/>
  <c r="K13" i="7"/>
  <c r="M13" i="7"/>
  <c r="O13" i="7"/>
  <c r="Q13" i="7"/>
  <c r="S13" i="7"/>
  <c r="S18" i="6"/>
  <c r="K18" i="6"/>
  <c r="M18" i="6"/>
  <c r="O18" i="6"/>
  <c r="Q18" i="6"/>
  <c r="Y14" i="1"/>
  <c r="O14" i="1"/>
  <c r="K14" i="1"/>
  <c r="G14" i="1"/>
  <c r="E14" i="1"/>
  <c r="U14" i="1"/>
  <c r="W14" i="1"/>
  <c r="U8" i="11" l="1"/>
  <c r="U9" i="11"/>
  <c r="U13" i="11" s="1"/>
  <c r="U12" i="11"/>
  <c r="U11" i="11"/>
  <c r="I13" i="11"/>
  <c r="Q13" i="10"/>
  <c r="I13" i="10"/>
  <c r="K11" i="11" l="1"/>
  <c r="K9" i="11"/>
  <c r="K10" i="11"/>
  <c r="K12" i="11"/>
  <c r="K8" i="11"/>
  <c r="K13" i="11" l="1"/>
</calcChain>
</file>

<file path=xl/sharedStrings.xml><?xml version="1.0" encoding="utf-8"?>
<sst xmlns="http://schemas.openxmlformats.org/spreadsheetml/2006/main" count="361" uniqueCount="91">
  <si>
    <t>صندوق سرمایه‌گذاری اختصاصی بازارگردانی مفید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</si>
  <si>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</si>
  <si>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</si>
  <si>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</si>
  <si>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</si>
  <si>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</si>
  <si>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</si>
  <si>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</si>
  <si>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</si>
  <si>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</si>
  <si>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</si>
  <si>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</si>
  <si>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</si>
  <si>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</si>
  <si>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</si>
  <si>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</si>
  <si>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</si>
  <si>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</si>
  <si>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</si>
  <si>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</si>
  <si>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</si>
  <si>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</si>
  <si>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</si>
  <si>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</si>
  <si>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</si>
  <si>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</si>
  <si>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</si>
  <si>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</si>
  <si>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</si>
  <si>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</si>
  <si>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</si>
  <si>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</si>
  <si>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</si>
  <si>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</si>
  <si>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</si>
  <si>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</si>
  <si>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</si>
  <si>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</si>
  <si>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</si>
  <si>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</si>
  <si>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</si>
  <si>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</si>
  <si>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</si>
  <si>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</si>
  <si>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</si>
  <si>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</si>
  <si>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</si>
  <si>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</si>
  <si>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</si>
  <si>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</si>
  <si>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</si>
  <si>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</si>
  <si>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</si>
  <si>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</si>
  <si>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</si>
  <si>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</si>
  <si>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</si>
  <si>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</si>
  <si>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</si>
  <si>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</si>
  <si>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</si>
  <si>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</si>
  <si>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</si>
  <si>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</si>
  <si>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</si>
  <si>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</si>
  <si>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</si>
  <si>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</si>
  <si>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</si>
  <si>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</si>
  <si>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</si>
  <si>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</si>
  <si>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</si>
  <si>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</si>
  <si>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</si>
  <si>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</si>
  <si>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</si>
  <si>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</si>
  <si>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</si>
  <si>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</si>
  <si>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</si>
  <si>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</si>
  <si>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</si>
  <si>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</si>
  <si>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</si>
  <si>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1401/08/01</t>
  </si>
  <si>
    <t>-</t>
  </si>
  <si>
    <t>از ابتدای سال مالی</t>
  </si>
  <si>
    <t xml:space="preserve"> تا پایان ماه</t>
  </si>
  <si>
    <t>درآمد حاصل از کارمزد بازارگردانی</t>
  </si>
  <si>
    <t>درآمد حاصل از بازارگردانی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</si>
</sst>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1203A8B1-6197-FBDE-3A1A-1189D3026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7C9F-110E-4AD3-BD5D-DAE2F765AEC4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57150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3"/>
  <sheetViews>
    <sheetView rightToLeft="1" workbookViewId="0">
      <selection activeCell="K9" sqref="K9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 x14ac:dyDescent="0.55000000000000004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 x14ac:dyDescent="0.55000000000000004">
      <c r="A6" s="17" t="s">
        <v>77</v>
      </c>
      <c r="B6" s="17" t="s">
        <v>77</v>
      </c>
      <c r="C6" s="17" t="s">
        <v>77</v>
      </c>
      <c r="E6" s="17" t="s">
        <v>54</v>
      </c>
      <c r="F6" s="17" t="s">
        <v>54</v>
      </c>
      <c r="G6" s="17" t="s">
        <v>54</v>
      </c>
      <c r="I6" s="17" t="s">
        <v>55</v>
      </c>
      <c r="J6" s="17" t="s">
        <v>55</v>
      </c>
      <c r="K6" s="17" t="s">
        <v>55</v>
      </c>
    </row>
    <row r="7" spans="1:11" ht="24.75" x14ac:dyDescent="0.55000000000000004">
      <c r="A7" s="17" t="s">
        <v>78</v>
      </c>
      <c r="C7" s="17" t="s">
        <v>25</v>
      </c>
      <c r="E7" s="17" t="s">
        <v>79</v>
      </c>
      <c r="G7" s="17" t="s">
        <v>80</v>
      </c>
      <c r="I7" s="17" t="s">
        <v>79</v>
      </c>
      <c r="K7" s="17" t="s">
        <v>80</v>
      </c>
    </row>
    <row r="8" spans="1:11" x14ac:dyDescent="0.55000000000000004">
      <c r="A8" s="1" t="s">
        <v>31</v>
      </c>
      <c r="C8" s="4" t="s">
        <v>32</v>
      </c>
      <c r="D8" s="4"/>
      <c r="E8" s="6">
        <v>0</v>
      </c>
      <c r="F8" s="4"/>
      <c r="G8" s="9">
        <f>E8/$E$13</f>
        <v>0</v>
      </c>
      <c r="H8" s="4"/>
      <c r="I8" s="6">
        <v>1344007522</v>
      </c>
      <c r="J8" s="4"/>
      <c r="K8" s="9">
        <f>I8/$I$13</f>
        <v>0.78647521888445449</v>
      </c>
    </row>
    <row r="9" spans="1:11" x14ac:dyDescent="0.55000000000000004">
      <c r="A9" s="1" t="s">
        <v>35</v>
      </c>
      <c r="C9" s="4" t="s">
        <v>36</v>
      </c>
      <c r="D9" s="4"/>
      <c r="E9" s="6">
        <v>2766102</v>
      </c>
      <c r="F9" s="4"/>
      <c r="G9" s="9">
        <f t="shared" ref="G9:G12" si="0">E9/$E$13</f>
        <v>0.24000551836156722</v>
      </c>
      <c r="H9" s="4"/>
      <c r="I9" s="6">
        <v>50297670</v>
      </c>
      <c r="J9" s="4"/>
      <c r="K9" s="9">
        <f t="shared" ref="K9:K12" si="1">I9/$I$13</f>
        <v>2.9432775021796389E-2</v>
      </c>
    </row>
    <row r="10" spans="1:11" x14ac:dyDescent="0.55000000000000004">
      <c r="A10" s="1" t="s">
        <v>35</v>
      </c>
      <c r="C10" s="4" t="s">
        <v>41</v>
      </c>
      <c r="D10" s="4"/>
      <c r="E10" s="6">
        <v>6426894</v>
      </c>
      <c r="F10" s="4"/>
      <c r="G10" s="9">
        <f t="shared" si="0"/>
        <v>0.55764032776985306</v>
      </c>
      <c r="H10" s="4"/>
      <c r="I10" s="6">
        <v>303307271</v>
      </c>
      <c r="J10" s="4"/>
      <c r="K10" s="9">
        <f t="shared" si="1"/>
        <v>0.17748684322391134</v>
      </c>
    </row>
    <row r="11" spans="1:11" x14ac:dyDescent="0.55000000000000004">
      <c r="A11" s="1" t="s">
        <v>35</v>
      </c>
      <c r="C11" s="4" t="s">
        <v>43</v>
      </c>
      <c r="D11" s="4"/>
      <c r="E11" s="6">
        <v>418989</v>
      </c>
      <c r="F11" s="4"/>
      <c r="G11" s="9">
        <f t="shared" si="0"/>
        <v>3.6354289224618141E-2</v>
      </c>
      <c r="H11" s="4"/>
      <c r="I11" s="6">
        <v>8762202</v>
      </c>
      <c r="J11" s="4"/>
      <c r="K11" s="9">
        <f t="shared" si="1"/>
        <v>5.1273929818525261E-3</v>
      </c>
    </row>
    <row r="12" spans="1:11" x14ac:dyDescent="0.55000000000000004">
      <c r="A12" s="1" t="s">
        <v>35</v>
      </c>
      <c r="C12" s="4" t="s">
        <v>44</v>
      </c>
      <c r="D12" s="4"/>
      <c r="E12" s="6">
        <v>1913175</v>
      </c>
      <c r="F12" s="4"/>
      <c r="G12" s="9">
        <f t="shared" si="0"/>
        <v>0.16599986464396155</v>
      </c>
      <c r="H12" s="4"/>
      <c r="I12" s="6">
        <v>2525361</v>
      </c>
      <c r="J12" s="4"/>
      <c r="K12" s="9">
        <f t="shared" si="1"/>
        <v>1.4777698879852436E-3</v>
      </c>
    </row>
    <row r="13" spans="1:11" ht="24.75" thickBot="1" x14ac:dyDescent="0.6">
      <c r="C13" s="4"/>
      <c r="D13" s="4"/>
      <c r="E13" s="7">
        <f>SUM(E8:E12)</f>
        <v>11525160</v>
      </c>
      <c r="F13" s="4"/>
      <c r="G13" s="10">
        <f>SUM(G8:G12)</f>
        <v>1</v>
      </c>
      <c r="H13" s="4"/>
      <c r="I13" s="7">
        <f>SUM(I8:I12)</f>
        <v>1708900026</v>
      </c>
      <c r="J13" s="4"/>
      <c r="K13" s="10">
        <f>SUM(K8:K12)</f>
        <v>0.99999999999999989</v>
      </c>
    </row>
    <row r="14" spans="1:11" ht="24.75" thickTop="1" x14ac:dyDescent="0.55000000000000004"/>
    <row r="23" s="1" customFormat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4BB9-17B1-4B42-A8B5-46F2688804EC}">
  <dimension ref="A1:E9"/>
  <sheetViews>
    <sheetView rightToLeft="1" workbookViewId="0">
      <selection activeCell="E9" sqref="E9"/>
    </sheetView>
  </sheetViews>
  <sheetFormatPr defaultRowHeight="15" x14ac:dyDescent="0.25"/>
  <cols>
    <col min="1" max="1" width="31" bestFit="1" customWidth="1"/>
    <col min="2" max="2" width="1.28515625" customWidth="1"/>
    <col min="3" max="3" width="15.42578125" bestFit="1" customWidth="1"/>
    <col min="4" max="4" width="1.28515625" customWidth="1"/>
    <col min="5" max="5" width="16.7109375" bestFit="1" customWidth="1"/>
  </cols>
  <sheetData>
    <row r="1" spans="1:5" ht="24.75" x14ac:dyDescent="0.25">
      <c r="A1" s="16" t="s">
        <v>0</v>
      </c>
      <c r="B1" s="16"/>
      <c r="C1" s="16"/>
      <c r="D1" s="16"/>
      <c r="E1" s="16"/>
    </row>
    <row r="2" spans="1:5" ht="24.75" x14ac:dyDescent="0.25">
      <c r="A2" s="16" t="s">
        <v>52</v>
      </c>
      <c r="B2" s="16"/>
      <c r="C2" s="16"/>
      <c r="D2" s="16"/>
      <c r="E2" s="16"/>
    </row>
    <row r="3" spans="1:5" ht="24.75" x14ac:dyDescent="0.25">
      <c r="A3" s="16" t="s">
        <v>2</v>
      </c>
      <c r="B3" s="16"/>
      <c r="C3" s="16"/>
      <c r="D3" s="16"/>
      <c r="E3" s="16"/>
    </row>
    <row r="4" spans="1:5" ht="24" x14ac:dyDescent="0.55000000000000004">
      <c r="A4" s="1"/>
      <c r="B4" s="1"/>
      <c r="C4" s="16" t="s">
        <v>54</v>
      </c>
      <c r="D4" s="1"/>
      <c r="E4" s="1" t="s">
        <v>87</v>
      </c>
    </row>
    <row r="5" spans="1:5" ht="24" x14ac:dyDescent="0.55000000000000004">
      <c r="A5" s="16" t="s">
        <v>81</v>
      </c>
      <c r="B5" s="1"/>
      <c r="C5" s="17"/>
      <c r="D5" s="1"/>
      <c r="E5" s="15" t="s">
        <v>88</v>
      </c>
    </row>
    <row r="6" spans="1:5" ht="24.75" x14ac:dyDescent="0.55000000000000004">
      <c r="A6" s="17" t="s">
        <v>81</v>
      </c>
      <c r="B6" s="1"/>
      <c r="C6" s="5" t="s">
        <v>28</v>
      </c>
      <c r="D6" s="1"/>
      <c r="E6" s="5" t="s">
        <v>28</v>
      </c>
    </row>
    <row r="7" spans="1:5" ht="24" x14ac:dyDescent="0.55000000000000004">
      <c r="A7" s="1" t="s">
        <v>89</v>
      </c>
      <c r="B7" s="1"/>
      <c r="C7" s="6">
        <v>12445108382</v>
      </c>
      <c r="D7" s="4"/>
      <c r="E7" s="6">
        <v>25597038758</v>
      </c>
    </row>
    <row r="8" spans="1:5" ht="24.75" thickBot="1" x14ac:dyDescent="0.6">
      <c r="A8" s="1" t="s">
        <v>61</v>
      </c>
      <c r="B8" s="1"/>
      <c r="C8" s="7">
        <f>SUM(C7)</f>
        <v>12445108382</v>
      </c>
      <c r="D8" s="4"/>
      <c r="E8" s="7">
        <f>SUM(E7)</f>
        <v>25597038758</v>
      </c>
    </row>
    <row r="9" spans="1:5" ht="15.75" thickTop="1" x14ac:dyDescent="0.25"/>
  </sheetData>
  <mergeCells count="5">
    <mergeCell ref="A1:E1"/>
    <mergeCell ref="A2:E2"/>
    <mergeCell ref="A3:E3"/>
    <mergeCell ref="C4:C5"/>
    <mergeCell ref="A5:A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3" sqref="E13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6" t="s">
        <v>0</v>
      </c>
      <c r="B2" s="16"/>
      <c r="C2" s="16"/>
      <c r="D2" s="16"/>
      <c r="E2" s="16"/>
    </row>
    <row r="3" spans="1:5" ht="24.75" x14ac:dyDescent="0.55000000000000004">
      <c r="A3" s="16" t="s">
        <v>52</v>
      </c>
      <c r="B3" s="16"/>
      <c r="C3" s="16"/>
      <c r="D3" s="16"/>
      <c r="E3" s="16"/>
    </row>
    <row r="4" spans="1:5" ht="24.75" x14ac:dyDescent="0.55000000000000004">
      <c r="A4" s="16" t="s">
        <v>2</v>
      </c>
      <c r="B4" s="16"/>
      <c r="C4" s="16"/>
      <c r="D4" s="16"/>
      <c r="E4" s="16"/>
    </row>
    <row r="5" spans="1:5" x14ac:dyDescent="0.55000000000000004">
      <c r="C5" s="16" t="s">
        <v>54</v>
      </c>
      <c r="E5" s="1" t="s">
        <v>87</v>
      </c>
    </row>
    <row r="6" spans="1:5" x14ac:dyDescent="0.55000000000000004">
      <c r="A6" s="16" t="s">
        <v>81</v>
      </c>
      <c r="C6" s="17"/>
      <c r="E6" s="15" t="s">
        <v>88</v>
      </c>
    </row>
    <row r="7" spans="1:5" ht="24.75" x14ac:dyDescent="0.55000000000000004">
      <c r="A7" s="17" t="s">
        <v>81</v>
      </c>
      <c r="C7" s="17" t="s">
        <v>28</v>
      </c>
      <c r="E7" s="17" t="s">
        <v>28</v>
      </c>
    </row>
    <row r="8" spans="1:5" x14ac:dyDescent="0.55000000000000004">
      <c r="A8" s="1" t="s">
        <v>82</v>
      </c>
      <c r="C8" s="6">
        <v>0</v>
      </c>
      <c r="D8" s="4"/>
      <c r="E8" s="6">
        <v>800</v>
      </c>
    </row>
    <row r="9" spans="1:5" ht="24.75" thickBot="1" x14ac:dyDescent="0.6">
      <c r="A9" s="1" t="s">
        <v>61</v>
      </c>
      <c r="C9" s="7">
        <v>0</v>
      </c>
      <c r="D9" s="4"/>
      <c r="E9" s="7">
        <v>800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topLeftCell="B1" workbookViewId="0">
      <selection activeCell="S19" sqref="S19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9.7109375" style="1" bestFit="1" customWidth="1"/>
    <col min="16" max="16" width="0.8554687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 x14ac:dyDescent="0.5500000000000000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 x14ac:dyDescent="0.55000000000000004">
      <c r="A6" s="16" t="s">
        <v>3</v>
      </c>
      <c r="C6" s="17" t="s">
        <v>85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 x14ac:dyDescent="0.55000000000000004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 x14ac:dyDescent="0.55000000000000004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ht="24.75" x14ac:dyDescent="0.6">
      <c r="A9" s="2" t="s">
        <v>15</v>
      </c>
      <c r="C9" s="8">
        <v>2155342</v>
      </c>
      <c r="D9" s="8"/>
      <c r="E9" s="8">
        <v>80884886325</v>
      </c>
      <c r="F9" s="8"/>
      <c r="G9" s="8">
        <v>80642966858.628204</v>
      </c>
      <c r="H9" s="8"/>
      <c r="I9" s="8">
        <v>55651994</v>
      </c>
      <c r="J9" s="8"/>
      <c r="K9" s="8">
        <v>2200964452759</v>
      </c>
      <c r="L9" s="8"/>
      <c r="M9" s="8">
        <v>-55680804</v>
      </c>
      <c r="N9" s="8"/>
      <c r="O9" s="8">
        <v>2208934652861</v>
      </c>
      <c r="P9" s="8"/>
      <c r="Q9" s="8">
        <v>2126532</v>
      </c>
      <c r="R9" s="8"/>
      <c r="S9" s="8">
        <v>40937</v>
      </c>
      <c r="T9" s="8"/>
      <c r="U9" s="8">
        <v>86805191440</v>
      </c>
      <c r="V9" s="8"/>
      <c r="W9" s="8">
        <v>87033818100.688705</v>
      </c>
      <c r="X9" s="8"/>
      <c r="Y9" s="9">
        <v>1.5502413833906286E-2</v>
      </c>
    </row>
    <row r="10" spans="1:25" ht="24.75" x14ac:dyDescent="0.6">
      <c r="A10" s="2" t="s">
        <v>16</v>
      </c>
      <c r="C10" s="8">
        <v>9632361</v>
      </c>
      <c r="D10" s="8"/>
      <c r="E10" s="8">
        <v>2453869890727</v>
      </c>
      <c r="F10" s="8"/>
      <c r="G10" s="8">
        <v>2388778205896.0698</v>
      </c>
      <c r="H10" s="8"/>
      <c r="I10" s="8">
        <v>7518621</v>
      </c>
      <c r="J10" s="8"/>
      <c r="K10" s="8">
        <v>1982178042576</v>
      </c>
      <c r="L10" s="8"/>
      <c r="M10" s="8">
        <v>-9356379</v>
      </c>
      <c r="N10" s="8"/>
      <c r="O10" s="8">
        <v>2445303219600</v>
      </c>
      <c r="P10" s="8"/>
      <c r="Q10" s="8">
        <v>7794603</v>
      </c>
      <c r="R10" s="8"/>
      <c r="S10" s="8">
        <v>266690</v>
      </c>
      <c r="T10" s="8"/>
      <c r="U10" s="8">
        <v>2033756029637</v>
      </c>
      <c r="V10" s="8"/>
      <c r="W10" s="8">
        <v>2078248972684.9099</v>
      </c>
      <c r="X10" s="8"/>
      <c r="Y10" s="9">
        <v>0.37017651675558438</v>
      </c>
    </row>
    <row r="11" spans="1:25" ht="24.75" x14ac:dyDescent="0.6">
      <c r="A11" s="2" t="s">
        <v>17</v>
      </c>
      <c r="C11" s="8">
        <v>242927774</v>
      </c>
      <c r="D11" s="8"/>
      <c r="E11" s="8">
        <v>942575666340</v>
      </c>
      <c r="F11" s="8"/>
      <c r="G11" s="8">
        <v>952281373102.375</v>
      </c>
      <c r="H11" s="8"/>
      <c r="I11" s="8">
        <v>9182113</v>
      </c>
      <c r="J11" s="8"/>
      <c r="K11" s="8">
        <v>34372230116</v>
      </c>
      <c r="L11" s="8"/>
      <c r="M11" s="8">
        <v>-5078544</v>
      </c>
      <c r="N11" s="8"/>
      <c r="O11" s="8">
        <v>19459232461</v>
      </c>
      <c r="P11" s="8"/>
      <c r="Q11" s="8">
        <v>247031343</v>
      </c>
      <c r="R11" s="8"/>
      <c r="S11" s="8">
        <v>3999</v>
      </c>
      <c r="T11" s="8"/>
      <c r="U11" s="8">
        <v>957266816046</v>
      </c>
      <c r="V11" s="8"/>
      <c r="W11" s="8">
        <v>987127553118.10095</v>
      </c>
      <c r="X11" s="8"/>
      <c r="Y11" s="9">
        <v>0.17582659441166143</v>
      </c>
    </row>
    <row r="12" spans="1:25" ht="24.75" x14ac:dyDescent="0.6">
      <c r="A12" s="2" t="s">
        <v>18</v>
      </c>
      <c r="C12" s="8">
        <v>73323430</v>
      </c>
      <c r="D12" s="8"/>
      <c r="E12" s="8">
        <v>730650469288</v>
      </c>
      <c r="F12" s="8"/>
      <c r="G12" s="8">
        <v>666351682580.05896</v>
      </c>
      <c r="H12" s="8"/>
      <c r="I12" s="8">
        <v>89848981</v>
      </c>
      <c r="J12" s="8"/>
      <c r="K12" s="8">
        <v>870153683936</v>
      </c>
      <c r="L12" s="8"/>
      <c r="M12" s="8">
        <v>-71844147</v>
      </c>
      <c r="N12" s="8"/>
      <c r="O12" s="8">
        <v>697915767481</v>
      </c>
      <c r="P12" s="8"/>
      <c r="Q12" s="8">
        <v>91328264</v>
      </c>
      <c r="R12" s="8"/>
      <c r="S12" s="8">
        <v>9880</v>
      </c>
      <c r="T12" s="8"/>
      <c r="U12" s="8">
        <v>898234310718</v>
      </c>
      <c r="V12" s="8"/>
      <c r="W12" s="8">
        <v>902108946548.52405</v>
      </c>
      <c r="X12" s="8"/>
      <c r="Y12" s="9">
        <v>0.16068312890152101</v>
      </c>
    </row>
    <row r="13" spans="1:25" ht="24.75" x14ac:dyDescent="0.6">
      <c r="A13" s="2" t="s">
        <v>19</v>
      </c>
      <c r="C13" s="8">
        <v>54283380</v>
      </c>
      <c r="D13" s="8"/>
      <c r="E13" s="8">
        <v>568326260149</v>
      </c>
      <c r="F13" s="8"/>
      <c r="G13" s="8">
        <v>569194177096</v>
      </c>
      <c r="H13" s="8"/>
      <c r="I13" s="8">
        <v>743703756</v>
      </c>
      <c r="J13" s="8"/>
      <c r="K13" s="8">
        <v>7856761758880</v>
      </c>
      <c r="L13" s="8"/>
      <c r="M13" s="8">
        <v>-688571621</v>
      </c>
      <c r="N13" s="8"/>
      <c r="O13" s="8">
        <v>7273570807664</v>
      </c>
      <c r="P13" s="8"/>
      <c r="Q13" s="8">
        <v>109415515</v>
      </c>
      <c r="R13" s="8"/>
      <c r="S13" s="8">
        <v>10658</v>
      </c>
      <c r="T13" s="8"/>
      <c r="U13" s="8">
        <v>1162824160693</v>
      </c>
      <c r="V13" s="8"/>
      <c r="W13" s="8">
        <v>1166106828222</v>
      </c>
      <c r="X13" s="8"/>
      <c r="Y13" s="9">
        <v>0.20770628038778716</v>
      </c>
    </row>
    <row r="14" spans="1:25" ht="24.75" thickBot="1" x14ac:dyDescent="0.6">
      <c r="C14" s="4"/>
      <c r="D14" s="4"/>
      <c r="E14" s="7">
        <f>SUM(E9:E13)</f>
        <v>4776307172829</v>
      </c>
      <c r="F14" s="4"/>
      <c r="G14" s="7">
        <f>SUM(G9:G13)</f>
        <v>4657248405533.1328</v>
      </c>
      <c r="H14" s="4"/>
      <c r="I14" s="4"/>
      <c r="J14" s="4"/>
      <c r="K14" s="7">
        <f>SUM(K9:K13)</f>
        <v>12944430168267</v>
      </c>
      <c r="L14" s="4"/>
      <c r="M14" s="4"/>
      <c r="N14" s="4"/>
      <c r="O14" s="7">
        <f>SUM(O9:O13)</f>
        <v>12645183680067</v>
      </c>
      <c r="P14" s="4"/>
      <c r="Q14" s="4"/>
      <c r="R14" s="4"/>
      <c r="S14" s="4"/>
      <c r="T14" s="4"/>
      <c r="U14" s="7">
        <f>SUM(U9:U13)</f>
        <v>5138886508534</v>
      </c>
      <c r="V14" s="4"/>
      <c r="W14" s="7">
        <f>SUM(W9:W13)</f>
        <v>5220626118674.2236</v>
      </c>
      <c r="X14" s="4"/>
      <c r="Y14" s="10">
        <f>SUM(Y9:Y13)</f>
        <v>0.92989493429046022</v>
      </c>
    </row>
    <row r="15" spans="1:25" ht="24.75" thickTop="1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6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9"/>
  <sheetViews>
    <sheetView rightToLeft="1" workbookViewId="0">
      <selection activeCell="E23" sqref="E23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 x14ac:dyDescent="0.5500000000000000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 x14ac:dyDescent="0.55000000000000004">
      <c r="A6" s="16" t="s">
        <v>23</v>
      </c>
      <c r="C6" s="17" t="s">
        <v>24</v>
      </c>
      <c r="D6" s="17" t="s">
        <v>24</v>
      </c>
      <c r="E6" s="17" t="s">
        <v>24</v>
      </c>
      <c r="F6" s="17" t="s">
        <v>24</v>
      </c>
      <c r="G6" s="17" t="s">
        <v>24</v>
      </c>
      <c r="H6" s="17" t="s">
        <v>24</v>
      </c>
      <c r="I6" s="17" t="s">
        <v>24</v>
      </c>
      <c r="K6" s="17" t="s">
        <v>85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.75" x14ac:dyDescent="0.55000000000000004">
      <c r="A7" s="17" t="s">
        <v>23</v>
      </c>
      <c r="C7" s="17" t="s">
        <v>25</v>
      </c>
      <c r="E7" s="17" t="s">
        <v>26</v>
      </c>
      <c r="G7" s="17" t="s">
        <v>27</v>
      </c>
      <c r="I7" s="17" t="s">
        <v>21</v>
      </c>
      <c r="K7" s="17" t="s">
        <v>28</v>
      </c>
      <c r="M7" s="17" t="s">
        <v>29</v>
      </c>
      <c r="O7" s="17" t="s">
        <v>30</v>
      </c>
      <c r="Q7" s="17" t="s">
        <v>28</v>
      </c>
      <c r="S7" s="17" t="s">
        <v>22</v>
      </c>
    </row>
    <row r="8" spans="1:19" x14ac:dyDescent="0.55000000000000004">
      <c r="A8" s="1" t="s">
        <v>31</v>
      </c>
      <c r="C8" s="4" t="s">
        <v>32</v>
      </c>
      <c r="E8" s="1" t="s">
        <v>33</v>
      </c>
      <c r="G8" s="1" t="s">
        <v>34</v>
      </c>
      <c r="I8" s="6">
        <v>8</v>
      </c>
      <c r="K8" s="6">
        <v>328469</v>
      </c>
      <c r="L8" s="4"/>
      <c r="M8" s="6">
        <v>0</v>
      </c>
      <c r="N8" s="4"/>
      <c r="O8" s="6">
        <v>150000</v>
      </c>
      <c r="P8" s="4"/>
      <c r="Q8" s="6">
        <v>178469</v>
      </c>
      <c r="R8" s="4"/>
      <c r="S8" s="9">
        <v>3.1788796066865048E-8</v>
      </c>
    </row>
    <row r="9" spans="1:19" x14ac:dyDescent="0.55000000000000004">
      <c r="A9" s="1" t="s">
        <v>35</v>
      </c>
      <c r="C9" s="4" t="s">
        <v>36</v>
      </c>
      <c r="E9" s="1" t="s">
        <v>33</v>
      </c>
      <c r="G9" s="1" t="s">
        <v>37</v>
      </c>
      <c r="I9" s="6">
        <v>8</v>
      </c>
      <c r="K9" s="6">
        <v>7136902003</v>
      </c>
      <c r="L9" s="4"/>
      <c r="M9" s="6">
        <v>2766102</v>
      </c>
      <c r="N9" s="4"/>
      <c r="O9" s="6">
        <v>6326600000</v>
      </c>
      <c r="P9" s="4"/>
      <c r="Q9" s="6">
        <v>813068105</v>
      </c>
      <c r="R9" s="4"/>
      <c r="S9" s="9">
        <v>1.4482322520055257E-4</v>
      </c>
    </row>
    <row r="10" spans="1:19" x14ac:dyDescent="0.55000000000000004">
      <c r="A10" s="1" t="s">
        <v>38</v>
      </c>
      <c r="C10" s="4" t="s">
        <v>39</v>
      </c>
      <c r="E10" s="1" t="s">
        <v>33</v>
      </c>
      <c r="G10" s="1" t="s">
        <v>40</v>
      </c>
      <c r="I10" s="6">
        <v>8</v>
      </c>
      <c r="K10" s="6">
        <v>161477950640</v>
      </c>
      <c r="L10" s="4"/>
      <c r="M10" s="6">
        <v>0</v>
      </c>
      <c r="N10" s="4"/>
      <c r="O10" s="6">
        <v>17269632719</v>
      </c>
      <c r="P10" s="4"/>
      <c r="Q10" s="6">
        <v>144208317921</v>
      </c>
      <c r="R10" s="4"/>
      <c r="S10" s="9">
        <v>2.5686302996802295E-2</v>
      </c>
    </row>
    <row r="11" spans="1:19" x14ac:dyDescent="0.55000000000000004">
      <c r="A11" s="1" t="s">
        <v>35</v>
      </c>
      <c r="C11" s="4" t="s">
        <v>41</v>
      </c>
      <c r="E11" s="1" t="s">
        <v>33</v>
      </c>
      <c r="G11" s="1" t="s">
        <v>42</v>
      </c>
      <c r="I11" s="6">
        <v>8</v>
      </c>
      <c r="K11" s="6">
        <v>31974503506</v>
      </c>
      <c r="L11" s="4"/>
      <c r="M11" s="6">
        <v>34050376894</v>
      </c>
      <c r="N11" s="4"/>
      <c r="O11" s="6">
        <v>65000250000</v>
      </c>
      <c r="P11" s="4"/>
      <c r="Q11" s="6">
        <v>1024630400</v>
      </c>
      <c r="R11" s="4"/>
      <c r="S11" s="9">
        <v>1.8250658001955724E-4</v>
      </c>
    </row>
    <row r="12" spans="1:19" x14ac:dyDescent="0.55000000000000004">
      <c r="A12" s="1" t="s">
        <v>35</v>
      </c>
      <c r="C12" s="4" t="s">
        <v>43</v>
      </c>
      <c r="E12" s="1" t="s">
        <v>33</v>
      </c>
      <c r="G12" s="1" t="s">
        <v>42</v>
      </c>
      <c r="I12" s="6">
        <v>8</v>
      </c>
      <c r="K12" s="6">
        <v>63552221247</v>
      </c>
      <c r="L12" s="4"/>
      <c r="M12" s="6">
        <v>244034418989</v>
      </c>
      <c r="N12" s="4"/>
      <c r="O12" s="6">
        <v>305813930000</v>
      </c>
      <c r="P12" s="4"/>
      <c r="Q12" s="6">
        <v>1772710236</v>
      </c>
      <c r="R12" s="4"/>
      <c r="S12" s="9">
        <v>3.1575413196604569E-4</v>
      </c>
    </row>
    <row r="13" spans="1:19" x14ac:dyDescent="0.55000000000000004">
      <c r="A13" s="1" t="s">
        <v>35</v>
      </c>
      <c r="C13" s="4" t="s">
        <v>44</v>
      </c>
      <c r="E13" s="1" t="s">
        <v>33</v>
      </c>
      <c r="G13" s="1" t="s">
        <v>45</v>
      </c>
      <c r="I13" s="6">
        <v>8</v>
      </c>
      <c r="K13" s="6">
        <v>959662186</v>
      </c>
      <c r="L13" s="4"/>
      <c r="M13" s="6">
        <v>658677913175</v>
      </c>
      <c r="N13" s="4"/>
      <c r="O13" s="6">
        <v>656925150000</v>
      </c>
      <c r="P13" s="4"/>
      <c r="Q13" s="6">
        <v>2712425361</v>
      </c>
      <c r="R13" s="4"/>
      <c r="S13" s="9">
        <v>4.831356518354549E-4</v>
      </c>
    </row>
    <row r="14" spans="1:19" x14ac:dyDescent="0.55000000000000004">
      <c r="A14" s="1" t="s">
        <v>46</v>
      </c>
      <c r="C14" s="4" t="s">
        <v>47</v>
      </c>
      <c r="E14" s="1" t="s">
        <v>33</v>
      </c>
      <c r="G14" s="1" t="s">
        <v>48</v>
      </c>
      <c r="I14" s="6">
        <v>8</v>
      </c>
      <c r="K14" s="6">
        <v>0</v>
      </c>
      <c r="L14" s="4"/>
      <c r="M14" s="6">
        <v>225172900000</v>
      </c>
      <c r="N14" s="4"/>
      <c r="O14" s="6">
        <v>159096829332</v>
      </c>
      <c r="P14" s="4"/>
      <c r="Q14" s="6">
        <v>66076070668</v>
      </c>
      <c r="R14" s="4"/>
      <c r="S14" s="9">
        <v>1.1769431864160247E-2</v>
      </c>
    </row>
    <row r="15" spans="1:19" x14ac:dyDescent="0.55000000000000004">
      <c r="A15" s="1" t="s">
        <v>46</v>
      </c>
      <c r="C15" s="4" t="s">
        <v>49</v>
      </c>
      <c r="E15" s="1" t="s">
        <v>33</v>
      </c>
      <c r="G15" s="1" t="s">
        <v>48</v>
      </c>
      <c r="I15" s="6">
        <v>8</v>
      </c>
      <c r="K15" s="6">
        <v>0</v>
      </c>
      <c r="L15" s="4"/>
      <c r="M15" s="6">
        <v>1619561228382</v>
      </c>
      <c r="N15" s="4"/>
      <c r="O15" s="6">
        <v>1619516920553</v>
      </c>
      <c r="P15" s="4"/>
      <c r="Q15" s="6">
        <v>44307829</v>
      </c>
      <c r="R15" s="4"/>
      <c r="S15" s="9">
        <v>7.8920851254084972E-6</v>
      </c>
    </row>
    <row r="16" spans="1:19" x14ac:dyDescent="0.55000000000000004">
      <c r="A16" s="1" t="s">
        <v>46</v>
      </c>
      <c r="C16" s="4" t="s">
        <v>50</v>
      </c>
      <c r="E16" s="1" t="s">
        <v>33</v>
      </c>
      <c r="G16" s="1" t="s">
        <v>48</v>
      </c>
      <c r="I16" s="6">
        <v>8</v>
      </c>
      <c r="K16" s="6">
        <v>0</v>
      </c>
      <c r="L16" s="4"/>
      <c r="M16" s="6">
        <v>2302162220000</v>
      </c>
      <c r="N16" s="4"/>
      <c r="O16" s="6">
        <v>2240759281785</v>
      </c>
      <c r="P16" s="4"/>
      <c r="Q16" s="6">
        <v>61402938215</v>
      </c>
      <c r="R16" s="4"/>
      <c r="S16" s="9">
        <v>1.0937056188037975E-2</v>
      </c>
    </row>
    <row r="17" spans="1:19" x14ac:dyDescent="0.55000000000000004">
      <c r="A17" s="1" t="s">
        <v>46</v>
      </c>
      <c r="C17" s="4" t="s">
        <v>51</v>
      </c>
      <c r="E17" s="1" t="s">
        <v>33</v>
      </c>
      <c r="G17" s="1" t="s">
        <v>48</v>
      </c>
      <c r="I17" s="6">
        <v>8</v>
      </c>
      <c r="K17" s="6">
        <v>0</v>
      </c>
      <c r="L17" s="4"/>
      <c r="M17" s="6">
        <v>3559670000000</v>
      </c>
      <c r="N17" s="4"/>
      <c r="O17" s="6">
        <v>3444650885776</v>
      </c>
      <c r="P17" s="4"/>
      <c r="Q17" s="6">
        <v>115019114224</v>
      </c>
      <c r="R17" s="4"/>
      <c r="S17" s="9">
        <v>2.0487138751593793E-2</v>
      </c>
    </row>
    <row r="18" spans="1:19" ht="24.75" thickBot="1" x14ac:dyDescent="0.6">
      <c r="K18" s="7">
        <f>SUM(K8:K17)</f>
        <v>265101568051</v>
      </c>
      <c r="L18" s="4"/>
      <c r="M18" s="7">
        <f>SUM(M8:M17)</f>
        <v>8643331823542</v>
      </c>
      <c r="N18" s="4"/>
      <c r="O18" s="7">
        <f>SUM(O8:O17)</f>
        <v>8515359630165</v>
      </c>
      <c r="P18" s="4"/>
      <c r="Q18" s="7">
        <f>SUM(Q8:Q17)</f>
        <v>393073761428</v>
      </c>
      <c r="R18" s="4"/>
      <c r="S18" s="10">
        <f>SUM(S8:S17)</f>
        <v>7.0014073263537396E-2</v>
      </c>
    </row>
    <row r="19" spans="1:19" ht="24.75" thickTop="1" x14ac:dyDescent="0.55000000000000004">
      <c r="K19" s="4"/>
      <c r="L19" s="4"/>
      <c r="M19" s="4"/>
      <c r="N19" s="4"/>
      <c r="O19" s="4"/>
      <c r="P19" s="4"/>
      <c r="Q19" s="4"/>
      <c r="R19" s="4"/>
      <c r="S19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G11" sqref="G11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4.75" x14ac:dyDescent="0.55000000000000004">
      <c r="A2" s="16" t="s">
        <v>0</v>
      </c>
      <c r="B2" s="16"/>
      <c r="C2" s="16"/>
      <c r="D2" s="16"/>
      <c r="E2" s="16"/>
      <c r="F2" s="16"/>
      <c r="G2" s="16"/>
    </row>
    <row r="3" spans="1:10" ht="24.75" x14ac:dyDescent="0.55000000000000004">
      <c r="A3" s="16" t="s">
        <v>52</v>
      </c>
      <c r="B3" s="16"/>
      <c r="C3" s="16"/>
      <c r="D3" s="16"/>
      <c r="E3" s="16"/>
      <c r="F3" s="16"/>
      <c r="G3" s="16"/>
    </row>
    <row r="4" spans="1:10" ht="24.75" x14ac:dyDescent="0.55000000000000004">
      <c r="A4" s="16" t="s">
        <v>2</v>
      </c>
      <c r="B4" s="16"/>
      <c r="C4" s="16"/>
      <c r="D4" s="16"/>
      <c r="E4" s="16"/>
      <c r="F4" s="16"/>
      <c r="G4" s="16"/>
    </row>
    <row r="6" spans="1:10" ht="24.75" x14ac:dyDescent="0.55000000000000004">
      <c r="A6" s="17" t="s">
        <v>56</v>
      </c>
      <c r="C6" s="17" t="s">
        <v>28</v>
      </c>
      <c r="E6" s="17" t="s">
        <v>76</v>
      </c>
      <c r="G6" s="17" t="s">
        <v>13</v>
      </c>
      <c r="J6" s="3"/>
    </row>
    <row r="7" spans="1:10" x14ac:dyDescent="0.55000000000000004">
      <c r="A7" s="1" t="s">
        <v>83</v>
      </c>
      <c r="C7" s="3">
        <f>'سرمایه‌گذاری در سهام'!I13</f>
        <v>264131224941</v>
      </c>
      <c r="E7" s="9">
        <f>C7/$C$10</f>
        <v>0.9549631946596614</v>
      </c>
      <c r="G7" s="9">
        <v>4.7046902512709252E-2</v>
      </c>
      <c r="J7" s="3"/>
    </row>
    <row r="8" spans="1:10" x14ac:dyDescent="0.55000000000000004">
      <c r="A8" s="1" t="s">
        <v>84</v>
      </c>
      <c r="C8" s="3">
        <f>'درآمد سپرده بانکی'!E13</f>
        <v>11525160</v>
      </c>
      <c r="E8" s="9">
        <f>C8/$C$10</f>
        <v>4.166907420742178E-5</v>
      </c>
      <c r="G8" s="9">
        <v>2.0528548984865179E-6</v>
      </c>
      <c r="J8" s="3"/>
    </row>
    <row r="9" spans="1:10" x14ac:dyDescent="0.55000000000000004">
      <c r="A9" s="1" t="s">
        <v>90</v>
      </c>
      <c r="C9" s="3">
        <f>'درآمد حاصل از بازارگردانی'!C8</f>
        <v>12445108382</v>
      </c>
      <c r="E9" s="9">
        <f>C9/$C$10</f>
        <v>4.4995136266131212E-2</v>
      </c>
      <c r="G9" s="9">
        <v>2.2167155774136171E-3</v>
      </c>
      <c r="J9" s="3"/>
    </row>
    <row r="10" spans="1:10" ht="24.75" thickBot="1" x14ac:dyDescent="0.6">
      <c r="C10" s="14">
        <f>SUM(C7:C9)</f>
        <v>276587858483</v>
      </c>
      <c r="E10" s="10">
        <f>SUM(E7:E9)</f>
        <v>1</v>
      </c>
      <c r="G10" s="10">
        <f>SUM(G7:G9)</f>
        <v>4.9265670945021357E-2</v>
      </c>
    </row>
    <row r="11" spans="1:10" ht="24.75" thickTop="1" x14ac:dyDescent="0.55000000000000004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C19" sqref="A18:C19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 x14ac:dyDescent="0.55000000000000004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 x14ac:dyDescent="0.55000000000000004">
      <c r="A6" s="17" t="s">
        <v>53</v>
      </c>
      <c r="B6" s="17" t="s">
        <v>53</v>
      </c>
      <c r="C6" s="17" t="s">
        <v>53</v>
      </c>
      <c r="D6" s="17" t="s">
        <v>53</v>
      </c>
      <c r="E6" s="17" t="s">
        <v>53</v>
      </c>
      <c r="F6" s="17" t="s">
        <v>53</v>
      </c>
      <c r="G6" s="17" t="s">
        <v>53</v>
      </c>
      <c r="I6" s="17" t="s">
        <v>54</v>
      </c>
      <c r="J6" s="17" t="s">
        <v>54</v>
      </c>
      <c r="K6" s="17" t="s">
        <v>54</v>
      </c>
      <c r="L6" s="17" t="s">
        <v>54</v>
      </c>
      <c r="M6" s="17" t="s">
        <v>54</v>
      </c>
      <c r="O6" s="17" t="s">
        <v>55</v>
      </c>
      <c r="P6" s="17" t="s">
        <v>55</v>
      </c>
      <c r="Q6" s="17" t="s">
        <v>55</v>
      </c>
      <c r="R6" s="17" t="s">
        <v>55</v>
      </c>
      <c r="S6" s="17" t="s">
        <v>55</v>
      </c>
    </row>
    <row r="7" spans="1:19" ht="24.75" x14ac:dyDescent="0.55000000000000004">
      <c r="A7" s="17" t="s">
        <v>56</v>
      </c>
      <c r="C7" s="17" t="s">
        <v>57</v>
      </c>
      <c r="E7" s="17" t="s">
        <v>20</v>
      </c>
      <c r="G7" s="17" t="s">
        <v>21</v>
      </c>
      <c r="I7" s="17" t="s">
        <v>58</v>
      </c>
      <c r="K7" s="17" t="s">
        <v>59</v>
      </c>
      <c r="M7" s="17" t="s">
        <v>60</v>
      </c>
      <c r="O7" s="17" t="s">
        <v>58</v>
      </c>
      <c r="Q7" s="17" t="s">
        <v>59</v>
      </c>
      <c r="S7" s="17" t="s">
        <v>60</v>
      </c>
    </row>
    <row r="8" spans="1:19" x14ac:dyDescent="0.55000000000000004">
      <c r="A8" s="1" t="s">
        <v>31</v>
      </c>
      <c r="C8" s="6">
        <v>30</v>
      </c>
      <c r="D8" s="4"/>
      <c r="E8" s="4" t="s">
        <v>86</v>
      </c>
      <c r="F8" s="4"/>
      <c r="G8" s="6">
        <v>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1344007522</v>
      </c>
      <c r="P8" s="4"/>
      <c r="Q8" s="6">
        <v>0</v>
      </c>
      <c r="R8" s="4"/>
      <c r="S8" s="6">
        <v>1344007522</v>
      </c>
    </row>
    <row r="9" spans="1:19" x14ac:dyDescent="0.55000000000000004">
      <c r="A9" s="1" t="s">
        <v>35</v>
      </c>
      <c r="C9" s="6">
        <v>17</v>
      </c>
      <c r="D9" s="4"/>
      <c r="E9" s="4" t="s">
        <v>86</v>
      </c>
      <c r="F9" s="4"/>
      <c r="G9" s="6">
        <v>8</v>
      </c>
      <c r="H9" s="4"/>
      <c r="I9" s="6">
        <v>2766102</v>
      </c>
      <c r="J9" s="4"/>
      <c r="K9" s="6">
        <v>0</v>
      </c>
      <c r="L9" s="4"/>
      <c r="M9" s="6">
        <v>2766102</v>
      </c>
      <c r="N9" s="4"/>
      <c r="O9" s="6">
        <v>50297670</v>
      </c>
      <c r="P9" s="4"/>
      <c r="Q9" s="6">
        <v>0</v>
      </c>
      <c r="R9" s="4"/>
      <c r="S9" s="6">
        <v>50297670</v>
      </c>
    </row>
    <row r="10" spans="1:19" x14ac:dyDescent="0.55000000000000004">
      <c r="A10" s="1" t="s">
        <v>35</v>
      </c>
      <c r="C10" s="6">
        <v>20</v>
      </c>
      <c r="D10" s="4"/>
      <c r="E10" s="4" t="s">
        <v>86</v>
      </c>
      <c r="F10" s="4"/>
      <c r="G10" s="6">
        <v>8</v>
      </c>
      <c r="H10" s="4"/>
      <c r="I10" s="6">
        <v>6426894</v>
      </c>
      <c r="J10" s="4"/>
      <c r="K10" s="6">
        <v>0</v>
      </c>
      <c r="L10" s="4"/>
      <c r="M10" s="6">
        <v>6426894</v>
      </c>
      <c r="N10" s="4"/>
      <c r="O10" s="6">
        <v>303307271</v>
      </c>
      <c r="P10" s="4"/>
      <c r="Q10" s="6">
        <v>0</v>
      </c>
      <c r="R10" s="4"/>
      <c r="S10" s="6">
        <v>303307271</v>
      </c>
    </row>
    <row r="11" spans="1:19" x14ac:dyDescent="0.55000000000000004">
      <c r="A11" s="1" t="s">
        <v>35</v>
      </c>
      <c r="C11" s="6">
        <v>20</v>
      </c>
      <c r="D11" s="4"/>
      <c r="E11" s="4" t="s">
        <v>86</v>
      </c>
      <c r="F11" s="4"/>
      <c r="G11" s="6">
        <v>8</v>
      </c>
      <c r="H11" s="4"/>
      <c r="I11" s="6">
        <v>418989</v>
      </c>
      <c r="J11" s="4"/>
      <c r="K11" s="6">
        <v>0</v>
      </c>
      <c r="L11" s="4"/>
      <c r="M11" s="6">
        <v>418989</v>
      </c>
      <c r="N11" s="4"/>
      <c r="O11" s="6">
        <v>8762202</v>
      </c>
      <c r="P11" s="4"/>
      <c r="Q11" s="6">
        <v>0</v>
      </c>
      <c r="R11" s="4"/>
      <c r="S11" s="6">
        <v>8762202</v>
      </c>
    </row>
    <row r="12" spans="1:19" x14ac:dyDescent="0.55000000000000004">
      <c r="A12" s="1" t="s">
        <v>35</v>
      </c>
      <c r="C12" s="6">
        <v>17</v>
      </c>
      <c r="D12" s="4"/>
      <c r="E12" s="4" t="s">
        <v>86</v>
      </c>
      <c r="F12" s="4"/>
      <c r="G12" s="6">
        <v>8</v>
      </c>
      <c r="H12" s="4"/>
      <c r="I12" s="6">
        <v>1913175</v>
      </c>
      <c r="J12" s="4"/>
      <c r="K12" s="6">
        <v>0</v>
      </c>
      <c r="L12" s="4"/>
      <c r="M12" s="6">
        <v>1913175</v>
      </c>
      <c r="N12" s="4"/>
      <c r="O12" s="6">
        <v>2525361</v>
      </c>
      <c r="P12" s="4"/>
      <c r="Q12" s="6">
        <v>0</v>
      </c>
      <c r="R12" s="4"/>
      <c r="S12" s="6">
        <v>2525361</v>
      </c>
    </row>
    <row r="13" spans="1:19" ht="24.75" thickBot="1" x14ac:dyDescent="0.6">
      <c r="C13" s="4"/>
      <c r="D13" s="4"/>
      <c r="E13" s="4"/>
      <c r="F13" s="4"/>
      <c r="G13" s="4"/>
      <c r="H13" s="4"/>
      <c r="I13" s="7">
        <f>SUM(I8:I12)</f>
        <v>11525160</v>
      </c>
      <c r="J13" s="4"/>
      <c r="K13" s="7">
        <f>SUM(K8:K12)</f>
        <v>0</v>
      </c>
      <c r="L13" s="4"/>
      <c r="M13" s="7">
        <f>SUM(M8:M12)</f>
        <v>11525160</v>
      </c>
      <c r="N13" s="4"/>
      <c r="O13" s="7">
        <f>SUM(O8:O12)</f>
        <v>1708900026</v>
      </c>
      <c r="P13" s="4"/>
      <c r="Q13" s="7">
        <f>SUM(Q8:Q12)</f>
        <v>0</v>
      </c>
      <c r="R13" s="4"/>
      <c r="S13" s="7">
        <f>SUM(S8:S12)</f>
        <v>1708900026</v>
      </c>
    </row>
    <row r="14" spans="1:19" ht="24.75" thickTop="1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M19" sqref="M19"/>
    </sheetView>
  </sheetViews>
  <sheetFormatPr defaultRowHeight="24" x14ac:dyDescent="0.5500000000000000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 x14ac:dyDescent="0.55000000000000004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 x14ac:dyDescent="0.55000000000000004">
      <c r="A6" s="16" t="s">
        <v>3</v>
      </c>
      <c r="C6" s="17" t="s">
        <v>62</v>
      </c>
      <c r="D6" s="17" t="s">
        <v>62</v>
      </c>
      <c r="E6" s="17" t="s">
        <v>62</v>
      </c>
      <c r="F6" s="17" t="s">
        <v>62</v>
      </c>
      <c r="G6" s="17" t="s">
        <v>62</v>
      </c>
      <c r="I6" s="17" t="s">
        <v>54</v>
      </c>
      <c r="J6" s="17" t="s">
        <v>54</v>
      </c>
      <c r="K6" s="17" t="s">
        <v>54</v>
      </c>
      <c r="L6" s="17" t="s">
        <v>54</v>
      </c>
      <c r="M6" s="17" t="s">
        <v>54</v>
      </c>
      <c r="O6" s="17" t="s">
        <v>55</v>
      </c>
      <c r="P6" s="17" t="s">
        <v>55</v>
      </c>
      <c r="Q6" s="17" t="s">
        <v>55</v>
      </c>
      <c r="R6" s="17" t="s">
        <v>55</v>
      </c>
      <c r="S6" s="17" t="s">
        <v>55</v>
      </c>
    </row>
    <row r="7" spans="1:19" ht="24.75" x14ac:dyDescent="0.55000000000000004">
      <c r="A7" s="17" t="s">
        <v>3</v>
      </c>
      <c r="C7" s="17" t="s">
        <v>63</v>
      </c>
      <c r="E7" s="17" t="s">
        <v>64</v>
      </c>
      <c r="G7" s="17" t="s">
        <v>65</v>
      </c>
      <c r="I7" s="17" t="s">
        <v>66</v>
      </c>
      <c r="K7" s="17" t="s">
        <v>59</v>
      </c>
      <c r="M7" s="17" t="s">
        <v>67</v>
      </c>
      <c r="O7" s="17" t="s">
        <v>66</v>
      </c>
      <c r="Q7" s="17" t="s">
        <v>59</v>
      </c>
      <c r="S7" s="17" t="s">
        <v>67</v>
      </c>
    </row>
    <row r="8" spans="1:19" x14ac:dyDescent="0.55000000000000004">
      <c r="A8" s="1" t="s">
        <v>17</v>
      </c>
      <c r="C8" s="4" t="s">
        <v>68</v>
      </c>
      <c r="D8" s="4"/>
      <c r="E8" s="6">
        <v>171847359</v>
      </c>
      <c r="F8" s="4"/>
      <c r="G8" s="6">
        <v>200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34369471800</v>
      </c>
      <c r="P8" s="4"/>
      <c r="Q8" s="6">
        <v>0</v>
      </c>
      <c r="R8" s="4"/>
      <c r="S8" s="6">
        <v>34369471800</v>
      </c>
    </row>
    <row r="9" spans="1:19" ht="24.75" thickBot="1" x14ac:dyDescent="0.6">
      <c r="C9" s="4"/>
      <c r="D9" s="4"/>
      <c r="E9" s="4"/>
      <c r="F9" s="4"/>
      <c r="G9" s="4"/>
      <c r="H9" s="4"/>
      <c r="I9" s="7">
        <f>SUM(I8)</f>
        <v>0</v>
      </c>
      <c r="J9" s="4"/>
      <c r="K9" s="7">
        <f>SUM(K8)</f>
        <v>0</v>
      </c>
      <c r="L9" s="4"/>
      <c r="M9" s="7">
        <f>SUM(M8)</f>
        <v>0</v>
      </c>
      <c r="N9" s="4"/>
      <c r="O9" s="7">
        <f>SUM(O8)</f>
        <v>34369471800</v>
      </c>
      <c r="P9" s="4"/>
      <c r="Q9" s="7">
        <f>SUM(Q8)</f>
        <v>0</v>
      </c>
      <c r="R9" s="4"/>
      <c r="S9" s="7">
        <f>SUM(S8)</f>
        <v>34369471800</v>
      </c>
    </row>
    <row r="10" spans="1:19" ht="24.75" thickTop="1" x14ac:dyDescent="0.55000000000000004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7"/>
  <sheetViews>
    <sheetView rightToLeft="1" workbookViewId="0">
      <selection activeCell="Q9" sqref="Q9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 x14ac:dyDescent="0.55000000000000004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 x14ac:dyDescent="0.55000000000000004">
      <c r="A6" s="16" t="s">
        <v>3</v>
      </c>
      <c r="C6" s="17" t="s">
        <v>54</v>
      </c>
      <c r="D6" s="17" t="s">
        <v>54</v>
      </c>
      <c r="E6" s="17" t="s">
        <v>54</v>
      </c>
      <c r="F6" s="17" t="s">
        <v>54</v>
      </c>
      <c r="G6" s="17" t="s">
        <v>54</v>
      </c>
      <c r="H6" s="17" t="s">
        <v>54</v>
      </c>
      <c r="I6" s="17" t="s">
        <v>54</v>
      </c>
      <c r="K6" s="17" t="s">
        <v>55</v>
      </c>
      <c r="L6" s="17" t="s">
        <v>55</v>
      </c>
      <c r="M6" s="17" t="s">
        <v>55</v>
      </c>
      <c r="N6" s="17" t="s">
        <v>55</v>
      </c>
      <c r="O6" s="17" t="s">
        <v>55</v>
      </c>
      <c r="P6" s="17" t="s">
        <v>55</v>
      </c>
      <c r="Q6" s="17" t="s">
        <v>55</v>
      </c>
    </row>
    <row r="7" spans="1:17" ht="24.75" x14ac:dyDescent="0.55000000000000004">
      <c r="A7" s="17" t="s">
        <v>3</v>
      </c>
      <c r="C7" s="17" t="s">
        <v>7</v>
      </c>
      <c r="E7" s="17" t="s">
        <v>69</v>
      </c>
      <c r="G7" s="17" t="s">
        <v>70</v>
      </c>
      <c r="I7" s="17" t="s">
        <v>71</v>
      </c>
      <c r="K7" s="17" t="s">
        <v>7</v>
      </c>
      <c r="M7" s="17" t="s">
        <v>69</v>
      </c>
      <c r="O7" s="17" t="s">
        <v>70</v>
      </c>
      <c r="Q7" s="17" t="s">
        <v>71</v>
      </c>
    </row>
    <row r="8" spans="1:17" x14ac:dyDescent="0.55000000000000004">
      <c r="A8" s="1" t="s">
        <v>15</v>
      </c>
      <c r="C8" s="6">
        <v>2126532</v>
      </c>
      <c r="D8" s="4"/>
      <c r="E8" s="6">
        <v>87033818100</v>
      </c>
      <c r="F8" s="4"/>
      <c r="G8" s="6">
        <v>86563271972</v>
      </c>
      <c r="H8" s="4"/>
      <c r="I8" s="6">
        <f>E8-G8</f>
        <v>470546128</v>
      </c>
      <c r="J8" s="4"/>
      <c r="K8" s="6">
        <v>2126532</v>
      </c>
      <c r="L8" s="4"/>
      <c r="M8" s="6">
        <v>87033818100</v>
      </c>
      <c r="N8" s="4"/>
      <c r="O8" s="6">
        <v>86805191440</v>
      </c>
      <c r="P8" s="4"/>
      <c r="Q8" s="6">
        <f>M8-O8</f>
        <v>228626660</v>
      </c>
    </row>
    <row r="9" spans="1:17" x14ac:dyDescent="0.55000000000000004">
      <c r="A9" s="1" t="s">
        <v>18</v>
      </c>
      <c r="C9" s="6">
        <v>91328264</v>
      </c>
      <c r="D9" s="4"/>
      <c r="E9" s="6">
        <v>902108946548</v>
      </c>
      <c r="F9" s="4"/>
      <c r="G9" s="6">
        <v>834119261352</v>
      </c>
      <c r="H9" s="4"/>
      <c r="I9" s="6">
        <f t="shared" ref="I9:I12" si="0">E9-G9</f>
        <v>67989685196</v>
      </c>
      <c r="J9" s="4"/>
      <c r="K9" s="6">
        <v>91328264</v>
      </c>
      <c r="L9" s="4"/>
      <c r="M9" s="6">
        <v>902108946548</v>
      </c>
      <c r="N9" s="4"/>
      <c r="O9" s="6">
        <v>898098907369</v>
      </c>
      <c r="P9" s="4"/>
      <c r="Q9" s="6">
        <f t="shared" ref="Q9:Q12" si="1">M9-O9</f>
        <v>4010039179</v>
      </c>
    </row>
    <row r="10" spans="1:17" x14ac:dyDescent="0.55000000000000004">
      <c r="A10" s="1" t="s">
        <v>17</v>
      </c>
      <c r="C10" s="6">
        <v>247031343</v>
      </c>
      <c r="D10" s="4"/>
      <c r="E10" s="6">
        <v>987127553118</v>
      </c>
      <c r="F10" s="4"/>
      <c r="G10" s="6">
        <v>966696276414</v>
      </c>
      <c r="H10" s="4"/>
      <c r="I10" s="6">
        <f t="shared" si="0"/>
        <v>20431276704</v>
      </c>
      <c r="J10" s="4"/>
      <c r="K10" s="6">
        <v>247031343</v>
      </c>
      <c r="L10" s="4"/>
      <c r="M10" s="6">
        <v>987127553118</v>
      </c>
      <c r="N10" s="4"/>
      <c r="O10" s="6">
        <v>970657725934</v>
      </c>
      <c r="P10" s="4"/>
      <c r="Q10" s="6">
        <f t="shared" si="1"/>
        <v>16469827184</v>
      </c>
    </row>
    <row r="11" spans="1:17" x14ac:dyDescent="0.55000000000000004">
      <c r="A11" s="1" t="s">
        <v>16</v>
      </c>
      <c r="C11" s="6">
        <v>7794603</v>
      </c>
      <c r="D11" s="4"/>
      <c r="E11" s="6">
        <v>2078248972684</v>
      </c>
      <c r="F11" s="4"/>
      <c r="G11" s="6">
        <v>1890056338620</v>
      </c>
      <c r="H11" s="4"/>
      <c r="I11" s="6">
        <f t="shared" si="0"/>
        <v>188192634064</v>
      </c>
      <c r="J11" s="4"/>
      <c r="K11" s="6">
        <v>7794603</v>
      </c>
      <c r="L11" s="4"/>
      <c r="M11" s="6">
        <v>2078248972684</v>
      </c>
      <c r="N11" s="4"/>
      <c r="O11" s="6">
        <v>2073927318376</v>
      </c>
      <c r="P11" s="4"/>
      <c r="Q11" s="6">
        <f t="shared" si="1"/>
        <v>4321654308</v>
      </c>
    </row>
    <row r="12" spans="1:17" x14ac:dyDescent="0.55000000000000004">
      <c r="A12" s="1" t="s">
        <v>19</v>
      </c>
      <c r="C12" s="6">
        <v>109415515</v>
      </c>
      <c r="D12" s="4"/>
      <c r="E12" s="6">
        <v>1166106828224</v>
      </c>
      <c r="F12" s="4"/>
      <c r="G12" s="6">
        <v>1163692077641</v>
      </c>
      <c r="H12" s="4"/>
      <c r="I12" s="6">
        <f t="shared" si="0"/>
        <v>2414750583</v>
      </c>
      <c r="J12" s="4"/>
      <c r="K12" s="6">
        <v>109415515</v>
      </c>
      <c r="L12" s="4"/>
      <c r="M12" s="6">
        <v>1166106828224</v>
      </c>
      <c r="N12" s="4"/>
      <c r="O12" s="6">
        <v>1162824160693</v>
      </c>
      <c r="P12" s="4"/>
      <c r="Q12" s="6">
        <f t="shared" si="1"/>
        <v>3282667531</v>
      </c>
    </row>
    <row r="13" spans="1:17" ht="24.75" thickBot="1" x14ac:dyDescent="0.6">
      <c r="C13" s="4"/>
      <c r="D13" s="4"/>
      <c r="E13" s="7">
        <f>SUM(E8:E12)</f>
        <v>5220626118674</v>
      </c>
      <c r="F13" s="4"/>
      <c r="G13" s="7">
        <f>SUM(G8:G12)</f>
        <v>4941127225999</v>
      </c>
      <c r="H13" s="4"/>
      <c r="I13" s="7">
        <f>SUM(I8:I12)</f>
        <v>279498892675</v>
      </c>
      <c r="J13" s="4"/>
      <c r="K13" s="4"/>
      <c r="L13" s="4"/>
      <c r="M13" s="7">
        <f>SUM(M8:M12)</f>
        <v>5220626118674</v>
      </c>
      <c r="N13" s="4"/>
      <c r="O13" s="7">
        <f>SUM(O8:O12)</f>
        <v>5192313303812</v>
      </c>
      <c r="P13" s="4"/>
      <c r="Q13" s="7">
        <f>SUM(Q8:Q12)</f>
        <v>28312814862</v>
      </c>
    </row>
    <row r="14" spans="1:17" ht="24.75" thickTop="1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3:17" x14ac:dyDescent="0.55000000000000004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20"/>
  <sheetViews>
    <sheetView rightToLeft="1" workbookViewId="0">
      <selection activeCell="I20" sqref="I20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20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0" ht="24.75" x14ac:dyDescent="0.55000000000000004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0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20" ht="24.75" x14ac:dyDescent="0.55000000000000004">
      <c r="A6" s="16" t="s">
        <v>3</v>
      </c>
      <c r="C6" s="17" t="s">
        <v>54</v>
      </c>
      <c r="D6" s="17" t="s">
        <v>54</v>
      </c>
      <c r="E6" s="17" t="s">
        <v>54</v>
      </c>
      <c r="F6" s="17" t="s">
        <v>54</v>
      </c>
      <c r="G6" s="17" t="s">
        <v>54</v>
      </c>
      <c r="H6" s="17" t="s">
        <v>54</v>
      </c>
      <c r="I6" s="17" t="s">
        <v>54</v>
      </c>
      <c r="K6" s="17" t="s">
        <v>55</v>
      </c>
      <c r="L6" s="17" t="s">
        <v>55</v>
      </c>
      <c r="M6" s="17" t="s">
        <v>55</v>
      </c>
      <c r="N6" s="17" t="s">
        <v>55</v>
      </c>
      <c r="O6" s="17" t="s">
        <v>55</v>
      </c>
      <c r="P6" s="17" t="s">
        <v>55</v>
      </c>
      <c r="Q6" s="17" t="s">
        <v>55</v>
      </c>
    </row>
    <row r="7" spans="1:20" ht="24.75" x14ac:dyDescent="0.55000000000000004">
      <c r="A7" s="17" t="s">
        <v>3</v>
      </c>
      <c r="C7" s="17" t="s">
        <v>7</v>
      </c>
      <c r="E7" s="17" t="s">
        <v>69</v>
      </c>
      <c r="G7" s="17" t="s">
        <v>70</v>
      </c>
      <c r="I7" s="17" t="s">
        <v>72</v>
      </c>
      <c r="K7" s="17" t="s">
        <v>7</v>
      </c>
      <c r="M7" s="17" t="s">
        <v>69</v>
      </c>
      <c r="O7" s="17" t="s">
        <v>70</v>
      </c>
      <c r="Q7" s="17" t="s">
        <v>72</v>
      </c>
    </row>
    <row r="8" spans="1:20" x14ac:dyDescent="0.55000000000000004">
      <c r="A8" s="1" t="s">
        <v>19</v>
      </c>
      <c r="C8" s="8">
        <v>688571621</v>
      </c>
      <c r="D8" s="8"/>
      <c r="E8" s="8">
        <v>7273570807664</v>
      </c>
      <c r="F8" s="8"/>
      <c r="G8" s="8">
        <v>7262263858336</v>
      </c>
      <c r="H8" s="8"/>
      <c r="I8" s="8">
        <f>E8-G8</f>
        <v>11306949328</v>
      </c>
      <c r="J8" s="8"/>
      <c r="K8" s="8">
        <v>1943163070</v>
      </c>
      <c r="L8" s="8"/>
      <c r="M8" s="8">
        <v>20107612090484</v>
      </c>
      <c r="N8" s="8"/>
      <c r="O8" s="8">
        <v>20081695871405</v>
      </c>
      <c r="P8" s="8"/>
      <c r="Q8" s="8">
        <f>M8-O8</f>
        <v>25916219079</v>
      </c>
      <c r="T8" s="3"/>
    </row>
    <row r="9" spans="1:20" x14ac:dyDescent="0.55000000000000004">
      <c r="A9" s="1" t="s">
        <v>16</v>
      </c>
      <c r="C9" s="8">
        <v>9356379</v>
      </c>
      <c r="D9" s="8"/>
      <c r="E9" s="8">
        <v>2445303219600</v>
      </c>
      <c r="F9" s="8"/>
      <c r="G9" s="8">
        <v>2480899909852</v>
      </c>
      <c r="H9" s="8"/>
      <c r="I9" s="8">
        <f t="shared" ref="I9:I12" si="0">E9-G9</f>
        <v>-35596690252</v>
      </c>
      <c r="J9" s="8"/>
      <c r="K9" s="8">
        <v>17183109</v>
      </c>
      <c r="L9" s="8"/>
      <c r="M9" s="8">
        <v>4469668927575</v>
      </c>
      <c r="N9" s="8"/>
      <c r="O9" s="8">
        <v>4611357896545</v>
      </c>
      <c r="P9" s="8"/>
      <c r="Q9" s="8">
        <f t="shared" ref="Q9:Q12" si="1">M9-O9</f>
        <v>-141688968970</v>
      </c>
      <c r="T9" s="3"/>
    </row>
    <row r="10" spans="1:20" x14ac:dyDescent="0.55000000000000004">
      <c r="A10" s="1" t="s">
        <v>18</v>
      </c>
      <c r="C10" s="8">
        <v>71844147</v>
      </c>
      <c r="D10" s="8"/>
      <c r="E10" s="8">
        <v>697915767481</v>
      </c>
      <c r="F10" s="8"/>
      <c r="G10" s="8">
        <v>702386105164</v>
      </c>
      <c r="H10" s="8"/>
      <c r="I10" s="8">
        <f t="shared" si="0"/>
        <v>-4470337683</v>
      </c>
      <c r="J10" s="8"/>
      <c r="K10" s="8">
        <v>175379660</v>
      </c>
      <c r="L10" s="8"/>
      <c r="M10" s="8">
        <v>1712313301016</v>
      </c>
      <c r="N10" s="8"/>
      <c r="O10" s="8">
        <v>1769303874271</v>
      </c>
      <c r="P10" s="8"/>
      <c r="Q10" s="8">
        <f t="shared" si="1"/>
        <v>-56990573255</v>
      </c>
      <c r="T10" s="3"/>
    </row>
    <row r="11" spans="1:20" x14ac:dyDescent="0.55000000000000004">
      <c r="A11" s="1" t="s">
        <v>17</v>
      </c>
      <c r="C11" s="8">
        <v>5078544</v>
      </c>
      <c r="D11" s="8"/>
      <c r="E11" s="8">
        <v>19459232461</v>
      </c>
      <c r="F11" s="8"/>
      <c r="G11" s="8">
        <v>19957326804</v>
      </c>
      <c r="H11" s="8"/>
      <c r="I11" s="8">
        <f t="shared" si="0"/>
        <v>-498094343</v>
      </c>
      <c r="J11" s="8"/>
      <c r="K11" s="8">
        <v>20436081</v>
      </c>
      <c r="L11" s="8"/>
      <c r="M11" s="8">
        <v>83691646597</v>
      </c>
      <c r="N11" s="8"/>
      <c r="O11" s="8">
        <v>83369082209</v>
      </c>
      <c r="P11" s="8"/>
      <c r="Q11" s="8">
        <f t="shared" si="1"/>
        <v>322564388</v>
      </c>
      <c r="T11" s="3"/>
    </row>
    <row r="12" spans="1:20" x14ac:dyDescent="0.55000000000000004">
      <c r="A12" s="1" t="s">
        <v>15</v>
      </c>
      <c r="C12" s="8">
        <v>55680804</v>
      </c>
      <c r="D12" s="8"/>
      <c r="E12" s="8">
        <v>2208934652861</v>
      </c>
      <c r="F12" s="8"/>
      <c r="G12" s="8">
        <v>2195044147645</v>
      </c>
      <c r="H12" s="8"/>
      <c r="I12" s="8">
        <f t="shared" si="0"/>
        <v>13890505216</v>
      </c>
      <c r="J12" s="8"/>
      <c r="K12" s="8">
        <v>152016241</v>
      </c>
      <c r="L12" s="8"/>
      <c r="M12" s="8">
        <v>5733852135624</v>
      </c>
      <c r="N12" s="8"/>
      <c r="O12" s="8">
        <v>5709585705951</v>
      </c>
      <c r="P12" s="8"/>
      <c r="Q12" s="8">
        <f t="shared" si="1"/>
        <v>24266429673</v>
      </c>
    </row>
    <row r="13" spans="1:20" ht="24.75" thickBot="1" x14ac:dyDescent="0.6">
      <c r="C13" s="8"/>
      <c r="D13" s="8"/>
      <c r="E13" s="12">
        <f>SUM(E8:E12)</f>
        <v>12645183680067</v>
      </c>
      <c r="F13" s="8"/>
      <c r="G13" s="12">
        <f>SUM(G8:G12)</f>
        <v>12660551347801</v>
      </c>
      <c r="H13" s="8"/>
      <c r="I13" s="12">
        <f>SUM(I8:I12)</f>
        <v>-15367667734</v>
      </c>
      <c r="J13" s="8"/>
      <c r="K13" s="8"/>
      <c r="L13" s="8"/>
      <c r="M13" s="12">
        <f>SUM(M8:M12)</f>
        <v>32107138101296</v>
      </c>
      <c r="N13" s="8"/>
      <c r="O13" s="12">
        <f>SUM(O8:O12)</f>
        <v>32255312430381</v>
      </c>
      <c r="P13" s="8"/>
      <c r="Q13" s="12">
        <f>SUM(Q8:Q12)</f>
        <v>-148174329085</v>
      </c>
    </row>
    <row r="14" spans="1:20" ht="24.75" thickTop="1" x14ac:dyDescent="0.55000000000000004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20" x14ac:dyDescent="0.55000000000000004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20" x14ac:dyDescent="0.55000000000000004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3:17" x14ac:dyDescent="0.55000000000000004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3:17" x14ac:dyDescent="0.55000000000000004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3:17" x14ac:dyDescent="0.55000000000000004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3:17" x14ac:dyDescent="0.55000000000000004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G23" sqref="G23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 x14ac:dyDescent="0.55000000000000004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 x14ac:dyDescent="0.55000000000000004">
      <c r="A6" s="16" t="s">
        <v>3</v>
      </c>
      <c r="C6" s="17" t="s">
        <v>54</v>
      </c>
      <c r="D6" s="17" t="s">
        <v>54</v>
      </c>
      <c r="E6" s="17" t="s">
        <v>54</v>
      </c>
      <c r="F6" s="17" t="s">
        <v>54</v>
      </c>
      <c r="G6" s="17" t="s">
        <v>54</v>
      </c>
      <c r="H6" s="17" t="s">
        <v>54</v>
      </c>
      <c r="I6" s="17" t="s">
        <v>54</v>
      </c>
      <c r="J6" s="17" t="s">
        <v>54</v>
      </c>
      <c r="K6" s="17" t="s">
        <v>54</v>
      </c>
      <c r="M6" s="17" t="s">
        <v>55</v>
      </c>
      <c r="N6" s="17" t="s">
        <v>55</v>
      </c>
      <c r="O6" s="17" t="s">
        <v>55</v>
      </c>
      <c r="P6" s="17" t="s">
        <v>55</v>
      </c>
      <c r="Q6" s="17" t="s">
        <v>55</v>
      </c>
      <c r="R6" s="17" t="s">
        <v>55</v>
      </c>
      <c r="S6" s="17" t="s">
        <v>55</v>
      </c>
      <c r="T6" s="17" t="s">
        <v>55</v>
      </c>
      <c r="U6" s="17" t="s">
        <v>55</v>
      </c>
    </row>
    <row r="7" spans="1:21" ht="24.75" x14ac:dyDescent="0.55000000000000004">
      <c r="A7" s="17" t="s">
        <v>3</v>
      </c>
      <c r="C7" s="17" t="s">
        <v>73</v>
      </c>
      <c r="E7" s="17" t="s">
        <v>74</v>
      </c>
      <c r="G7" s="17" t="s">
        <v>75</v>
      </c>
      <c r="I7" s="17" t="s">
        <v>28</v>
      </c>
      <c r="K7" s="17" t="s">
        <v>76</v>
      </c>
      <c r="M7" s="17" t="s">
        <v>73</v>
      </c>
      <c r="O7" s="17" t="s">
        <v>74</v>
      </c>
      <c r="Q7" s="17" t="s">
        <v>75</v>
      </c>
      <c r="S7" s="17" t="s">
        <v>28</v>
      </c>
      <c r="U7" s="17" t="s">
        <v>76</v>
      </c>
    </row>
    <row r="8" spans="1:21" x14ac:dyDescent="0.55000000000000004">
      <c r="A8" s="1" t="s">
        <v>19</v>
      </c>
      <c r="C8" s="8">
        <v>0</v>
      </c>
      <c r="D8" s="8"/>
      <c r="E8" s="8">
        <v>2414750583</v>
      </c>
      <c r="F8" s="8"/>
      <c r="G8" s="8">
        <v>11306949328</v>
      </c>
      <c r="H8" s="8"/>
      <c r="I8" s="8">
        <f>C8+E8+G8</f>
        <v>13721699911</v>
      </c>
      <c r="J8" s="8"/>
      <c r="K8" s="9">
        <f>I8/$I$13</f>
        <v>5.1950313387086548E-2</v>
      </c>
      <c r="L8" s="8"/>
      <c r="M8" s="8">
        <v>0</v>
      </c>
      <c r="N8" s="8"/>
      <c r="O8" s="8">
        <v>3282667531</v>
      </c>
      <c r="P8" s="8"/>
      <c r="Q8" s="8">
        <v>25916219079</v>
      </c>
      <c r="R8" s="8"/>
      <c r="S8" s="8">
        <f>M8+O8+Q8</f>
        <v>29198886610</v>
      </c>
      <c r="T8" s="8"/>
      <c r="U8" s="9">
        <f>S8/$S$13</f>
        <v>-0.34153923315492807</v>
      </c>
    </row>
    <row r="9" spans="1:21" x14ac:dyDescent="0.55000000000000004">
      <c r="A9" s="1" t="s">
        <v>16</v>
      </c>
      <c r="C9" s="8">
        <v>0</v>
      </c>
      <c r="D9" s="8"/>
      <c r="E9" s="8">
        <v>188192634064</v>
      </c>
      <c r="F9" s="8"/>
      <c r="G9" s="8">
        <v>-35596690252</v>
      </c>
      <c r="H9" s="8"/>
      <c r="I9" s="8">
        <f t="shared" ref="I9:I11" si="0">C9+E9+G9</f>
        <v>152595943812</v>
      </c>
      <c r="J9" s="8"/>
      <c r="K9" s="9">
        <f t="shared" ref="K9:K12" si="1">I9/$I$13</f>
        <v>0.57772777090662397</v>
      </c>
      <c r="L9" s="8"/>
      <c r="M9" s="8">
        <v>0</v>
      </c>
      <c r="N9" s="8"/>
      <c r="O9" s="8">
        <v>4321654308</v>
      </c>
      <c r="P9" s="8"/>
      <c r="Q9" s="8">
        <v>-141688968970</v>
      </c>
      <c r="R9" s="8"/>
      <c r="S9" s="8">
        <f t="shared" ref="S9:S11" si="2">M9+O9+Q9</f>
        <v>-137367314662</v>
      </c>
      <c r="T9" s="8"/>
      <c r="U9" s="9">
        <f t="shared" ref="U9:U12" si="3">S9/$S$13</f>
        <v>1.6067848043953614</v>
      </c>
    </row>
    <row r="10" spans="1:21" x14ac:dyDescent="0.55000000000000004">
      <c r="A10" s="1" t="s">
        <v>18</v>
      </c>
      <c r="C10" s="8">
        <v>0</v>
      </c>
      <c r="D10" s="8"/>
      <c r="E10" s="8">
        <v>67989685196</v>
      </c>
      <c r="F10" s="8"/>
      <c r="G10" s="8">
        <v>-4470337683</v>
      </c>
      <c r="H10" s="8"/>
      <c r="I10" s="8">
        <f t="shared" si="0"/>
        <v>63519347513</v>
      </c>
      <c r="J10" s="8"/>
      <c r="K10" s="9">
        <f t="shared" si="1"/>
        <v>0.24048405305805309</v>
      </c>
      <c r="L10" s="8"/>
      <c r="M10" s="8">
        <v>0</v>
      </c>
      <c r="N10" s="8"/>
      <c r="O10" s="8">
        <v>4010039179</v>
      </c>
      <c r="P10" s="8"/>
      <c r="Q10" s="8">
        <v>-56990573255</v>
      </c>
      <c r="R10" s="8"/>
      <c r="S10" s="8">
        <f t="shared" si="2"/>
        <v>-52980534076</v>
      </c>
      <c r="T10" s="8"/>
      <c r="U10" s="9">
        <f t="shared" si="3"/>
        <v>0.61971304667002081</v>
      </c>
    </row>
    <row r="11" spans="1:21" x14ac:dyDescent="0.55000000000000004">
      <c r="A11" s="1" t="s">
        <v>17</v>
      </c>
      <c r="C11" s="8">
        <v>0</v>
      </c>
      <c r="D11" s="8"/>
      <c r="E11" s="8">
        <v>20431276704</v>
      </c>
      <c r="F11" s="8"/>
      <c r="G11" s="8">
        <v>-498094343</v>
      </c>
      <c r="H11" s="8"/>
      <c r="I11" s="8">
        <f t="shared" si="0"/>
        <v>19933182361</v>
      </c>
      <c r="J11" s="8"/>
      <c r="K11" s="9">
        <f t="shared" si="1"/>
        <v>7.5466966714944628E-2</v>
      </c>
      <c r="L11" s="8"/>
      <c r="M11" s="8">
        <v>34369471800</v>
      </c>
      <c r="N11" s="8"/>
      <c r="O11" s="8">
        <v>16469827184</v>
      </c>
      <c r="P11" s="8"/>
      <c r="Q11" s="8">
        <v>322564388</v>
      </c>
      <c r="R11" s="8"/>
      <c r="S11" s="8">
        <f t="shared" si="2"/>
        <v>51161863372</v>
      </c>
      <c r="T11" s="8"/>
      <c r="U11" s="9">
        <f t="shared" si="3"/>
        <v>-0.59844006438470443</v>
      </c>
    </row>
    <row r="12" spans="1:21" x14ac:dyDescent="0.55000000000000004">
      <c r="A12" s="1" t="s">
        <v>15</v>
      </c>
      <c r="C12" s="8">
        <v>0</v>
      </c>
      <c r="D12" s="8"/>
      <c r="E12" s="8">
        <v>470546128</v>
      </c>
      <c r="F12" s="8"/>
      <c r="G12" s="8">
        <v>13890505216</v>
      </c>
      <c r="H12" s="8"/>
      <c r="I12" s="8">
        <f>C12+E12+G12</f>
        <v>14361051344</v>
      </c>
      <c r="J12" s="8"/>
      <c r="K12" s="9">
        <f t="shared" si="1"/>
        <v>5.4370895933291807E-2</v>
      </c>
      <c r="L12" s="8"/>
      <c r="M12" s="8">
        <v>0</v>
      </c>
      <c r="N12" s="8"/>
      <c r="O12" s="8">
        <v>228626660</v>
      </c>
      <c r="P12" s="8"/>
      <c r="Q12" s="8">
        <v>24266429673</v>
      </c>
      <c r="R12" s="8"/>
      <c r="S12" s="8">
        <f>M12+O12+Q12</f>
        <v>24495056333</v>
      </c>
      <c r="T12" s="8"/>
      <c r="U12" s="9">
        <f t="shared" si="3"/>
        <v>-0.28651855352574984</v>
      </c>
    </row>
    <row r="13" spans="1:21" ht="24.75" thickBot="1" x14ac:dyDescent="0.6">
      <c r="C13" s="12">
        <f>SUM(C8:C12)</f>
        <v>0</v>
      </c>
      <c r="D13" s="8"/>
      <c r="E13" s="12">
        <f>SUM(E8:E12)</f>
        <v>279498892675</v>
      </c>
      <c r="F13" s="8"/>
      <c r="G13" s="12">
        <f>SUM(G8:G12)</f>
        <v>-15367667734</v>
      </c>
      <c r="H13" s="8"/>
      <c r="I13" s="12">
        <f>SUM(I8:I12)</f>
        <v>264131224941</v>
      </c>
      <c r="J13" s="8"/>
      <c r="K13" s="13">
        <f>SUM(K8:K12)</f>
        <v>1</v>
      </c>
      <c r="L13" s="8"/>
      <c r="M13" s="12">
        <f>SUM(M8:M12)</f>
        <v>34369471800</v>
      </c>
      <c r="N13" s="8"/>
      <c r="O13" s="12">
        <f>SUM(O8:O12)</f>
        <v>28312814862</v>
      </c>
      <c r="P13" s="8"/>
      <c r="Q13" s="12">
        <f>SUM(Q8:Q12)</f>
        <v>-148174329085</v>
      </c>
      <c r="R13" s="8"/>
      <c r="S13" s="12">
        <f>SUM(S8:S12)</f>
        <v>-85492042423</v>
      </c>
      <c r="T13" s="8"/>
      <c r="U13" s="13">
        <f>SUM(U8:U12)</f>
        <v>0.99999999999999989</v>
      </c>
    </row>
    <row r="14" spans="1:21" ht="24.75" thickTop="1" x14ac:dyDescent="0.55000000000000004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درآمد حاصل از بازارگردانی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2022-11-27T08:56:03Z</dcterms:created>
  <dcterms:modified xsi:type="dcterms:W3CDTF">2022-11-29T12:40:13Z</dcterms:modified>
</cp:coreProperties>
</file>