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1401\"/>
    </mc:Choice>
  </mc:AlternateContent>
  <xr:revisionPtr revIDLastSave="0" documentId="13_ncr:1_{3288DCE7-722B-40D3-875E-75AEBCC14C24}" xr6:coauthVersionLast="47" xr6:coauthVersionMax="47" xr10:uidLastSave="{00000000-0000-0000-0000-000000000000}"/>
  <bookViews>
    <workbookView xWindow="28680" yWindow="-120" windowWidth="29040" windowHeight="15840" tabRatio="720" firstSheet="1" activeTab="1" xr2:uid="{00000000-000D-0000-FFFF-FFFF00000000}"/>
  </bookViews>
  <sheets>
    <sheet name="سهام" sheetId="1" state="hidden" r:id="rId1"/>
    <sheet name="تاییدیه" sheetId="17" r:id="rId2"/>
    <sheet name="سهام." sheetId="16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1" l="1"/>
  <c r="C7" i="15" s="1"/>
  <c r="C9" i="15" s="1"/>
  <c r="E8" i="15" s="1"/>
  <c r="G9" i="15"/>
  <c r="C8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I17" i="13"/>
  <c r="E17" i="13"/>
  <c r="I13" i="11"/>
  <c r="U8" i="11"/>
  <c r="S8" i="11"/>
  <c r="S9" i="11"/>
  <c r="S10" i="11"/>
  <c r="S11" i="11"/>
  <c r="S12" i="11"/>
  <c r="S13" i="11"/>
  <c r="I9" i="11"/>
  <c r="I10" i="11"/>
  <c r="I11" i="11"/>
  <c r="I12" i="11"/>
  <c r="I8" i="11"/>
  <c r="C14" i="11"/>
  <c r="E14" i="11"/>
  <c r="G14" i="11"/>
  <c r="M14" i="11"/>
  <c r="O14" i="11"/>
  <c r="Q14" i="11"/>
  <c r="E14" i="10"/>
  <c r="G14" i="10"/>
  <c r="I14" i="10"/>
  <c r="M14" i="10"/>
  <c r="O14" i="10"/>
  <c r="Q14" i="10"/>
  <c r="Q9" i="10"/>
  <c r="Q10" i="10"/>
  <c r="Q11" i="10"/>
  <c r="Q12" i="10"/>
  <c r="Q13" i="10"/>
  <c r="Q8" i="10"/>
  <c r="I9" i="10"/>
  <c r="I10" i="10"/>
  <c r="I11" i="10"/>
  <c r="I12" i="10"/>
  <c r="I13" i="10"/>
  <c r="I8" i="10"/>
  <c r="Y13" i="16"/>
  <c r="E13" i="16"/>
  <c r="G13" i="16"/>
  <c r="K13" i="16"/>
  <c r="O13" i="16"/>
  <c r="U13" i="16"/>
  <c r="W13" i="16"/>
  <c r="Q12" i="9"/>
  <c r="Q11" i="9"/>
  <c r="Q10" i="9"/>
  <c r="Q9" i="9"/>
  <c r="Q8" i="9"/>
  <c r="I9" i="9"/>
  <c r="I10" i="9"/>
  <c r="I11" i="9"/>
  <c r="I12" i="9"/>
  <c r="I8" i="9"/>
  <c r="I13" i="9" s="1"/>
  <c r="E13" i="9"/>
  <c r="G13" i="9"/>
  <c r="M13" i="9"/>
  <c r="O13" i="9"/>
  <c r="Q13" i="9"/>
  <c r="O9" i="8"/>
  <c r="Q9" i="8"/>
  <c r="S9" i="8"/>
  <c r="I9" i="8"/>
  <c r="K9" i="8"/>
  <c r="M9" i="8"/>
  <c r="I17" i="7"/>
  <c r="K17" i="7"/>
  <c r="M17" i="7"/>
  <c r="O17" i="7"/>
  <c r="Q17" i="7"/>
  <c r="S17" i="7"/>
  <c r="S18" i="6"/>
  <c r="K18" i="6"/>
  <c r="M18" i="6"/>
  <c r="O18" i="6"/>
  <c r="Q18" i="6"/>
  <c r="Y14" i="1"/>
  <c r="E14" i="1"/>
  <c r="G14" i="1"/>
  <c r="K14" i="1"/>
  <c r="O14" i="1"/>
  <c r="U14" i="1"/>
  <c r="W14" i="1"/>
  <c r="E7" i="15" l="1"/>
  <c r="E9" i="15" s="1"/>
  <c r="S14" i="11"/>
  <c r="U10" i="11" l="1"/>
  <c r="U11" i="11"/>
  <c r="U9" i="11"/>
  <c r="U13" i="11"/>
  <c r="U12" i="11"/>
  <c r="K8" i="11"/>
  <c r="K9" i="11"/>
  <c r="K13" i="11"/>
  <c r="K10" i="11"/>
  <c r="K12" i="11"/>
  <c r="K11" i="11"/>
  <c r="U14" i="11" l="1"/>
  <c r="K14" i="11"/>
</calcChain>
</file>

<file path=xl/sharedStrings.xml><?xml version="1.0" encoding="utf-8"?>
<sst xmlns="http://schemas.openxmlformats.org/spreadsheetml/2006/main" count="424" uniqueCount="90">
  <si>
    <t>صندوق سرمایه‌گذاری اختصاصی بازارگردانی مفید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</si>
  <si>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</si>
  <si>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</si>
  <si>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</si>
  <si>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</si>
  <si>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</si>
  <si>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</si>
  <si>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</si>
  <si>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</si>
  <si>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</si>
  <si>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</si>
  <si>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</si>
  <si>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</si>
  <si>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</si>
  <si>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</si>
  <si>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</si>
  <si>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</si>
  <si>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</si>
  <si>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</si>
  <si>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</si>
  <si>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</si>
  <si>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</si>
  <si>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</si>
  <si>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</si>
  <si>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</si>
  <si>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</si>
  <si>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</si>
  <si>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</si>
  <si>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</si>
  <si>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</si>
  <si>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</si>
  <si>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</si>
  <si>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</si>
  <si>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</si>
  <si>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</si>
  <si>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</si>
  <si>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</si>
  <si>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</si>
  <si>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</si>
  <si>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</si>
  <si>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</si>
  <si>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</si>
  <si>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</si>
  <si>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</si>
  <si>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</si>
  <si>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</si>
  <si>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</si>
  <si>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</si>
  <si>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</si>
  <si>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</si>
  <si>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</si>
  <si>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</si>
  <si>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</si>
  <si>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</si>
  <si>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</si>
  <si>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</si>
  <si>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</si>
  <si>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</si>
  <si>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</si>
  <si>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</si>
  <si>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</si>
  <si>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</si>
  <si>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</si>
  <si>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</si>
  <si>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</si>
  <si>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</si>
  <si>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</si>
  <si>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</si>
  <si>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</si>
  <si>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</si>
  <si>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</si>
  <si>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</si>
  <si>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</si>
  <si>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</si>
  <si>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</si>
  <si>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</si>
  <si>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</si>
  <si>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</si>
  <si>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</si>
  <si>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</si>
  <si>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</si>
  <si>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</si>
  <si>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</si>
  <si>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</si>
  <si>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</si>
  <si>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1401/10/01</t>
  </si>
  <si>
    <t>-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</si>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</sst>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119AC27-434C-E864-9196-3D3FCDA67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AC22"/>
  <sheetViews>
    <sheetView rightToLeft="1" workbookViewId="0">
      <selection activeCell="C7" sqref="C7:C8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9" ht="24.75">
      <c r="A6" s="18" t="s">
        <v>3</v>
      </c>
      <c r="C6" s="19" t="s">
        <v>85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9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9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9">
      <c r="A9" s="1" t="s">
        <v>15</v>
      </c>
      <c r="C9" s="7">
        <v>3464648</v>
      </c>
      <c r="D9" s="7"/>
      <c r="E9" s="7">
        <v>157133023257</v>
      </c>
      <c r="F9" s="7"/>
      <c r="G9" s="7">
        <v>159063507784.814</v>
      </c>
      <c r="H9" s="7"/>
      <c r="I9" s="7">
        <v>10003089</v>
      </c>
      <c r="J9" s="7"/>
      <c r="K9" s="7">
        <v>485850725975</v>
      </c>
      <c r="L9" s="7"/>
      <c r="M9" s="7">
        <v>-11092035</v>
      </c>
      <c r="N9" s="7"/>
      <c r="O9" s="7">
        <v>566066223807</v>
      </c>
      <c r="P9" s="7"/>
      <c r="Q9" s="7">
        <v>2375702</v>
      </c>
      <c r="R9" s="7"/>
      <c r="S9" s="7">
        <v>59529</v>
      </c>
      <c r="T9" s="7"/>
      <c r="U9" s="7">
        <v>115161409218</v>
      </c>
      <c r="V9" s="7"/>
      <c r="W9" s="7">
        <v>141390637030.198</v>
      </c>
      <c r="X9" s="4"/>
      <c r="Y9" s="9">
        <v>1.1492110178217477E-2</v>
      </c>
      <c r="Z9" s="4"/>
      <c r="AA9" s="4"/>
      <c r="AB9" s="4"/>
      <c r="AC9" s="4"/>
    </row>
    <row r="10" spans="1:29">
      <c r="A10" s="1" t="s">
        <v>16</v>
      </c>
      <c r="C10" s="7">
        <v>7048993</v>
      </c>
      <c r="D10" s="7"/>
      <c r="E10" s="7">
        <v>1868429167234</v>
      </c>
      <c r="F10" s="7"/>
      <c r="G10" s="7">
        <v>2032052110568.0701</v>
      </c>
      <c r="H10" s="7"/>
      <c r="I10" s="7">
        <v>2617902</v>
      </c>
      <c r="J10" s="7"/>
      <c r="K10" s="7">
        <v>810635285073</v>
      </c>
      <c r="L10" s="7"/>
      <c r="M10" s="7">
        <v>-2724371</v>
      </c>
      <c r="N10" s="7"/>
      <c r="O10" s="7">
        <v>850424630211</v>
      </c>
      <c r="P10" s="7"/>
      <c r="Q10" s="7">
        <v>6942524</v>
      </c>
      <c r="R10" s="7"/>
      <c r="S10" s="7">
        <v>322461</v>
      </c>
      <c r="T10" s="7"/>
      <c r="U10" s="7">
        <v>1936120715266</v>
      </c>
      <c r="V10" s="7"/>
      <c r="W10" s="7">
        <v>2238161541921.5</v>
      </c>
      <c r="X10" s="4"/>
      <c r="Y10" s="9">
        <v>0.18191585791439285</v>
      </c>
      <c r="Z10" s="4"/>
      <c r="AA10" s="4"/>
      <c r="AB10" s="4"/>
      <c r="AC10" s="4"/>
    </row>
    <row r="11" spans="1:29">
      <c r="A11" s="1" t="s">
        <v>17</v>
      </c>
      <c r="C11" s="7">
        <v>167193695</v>
      </c>
      <c r="D11" s="7"/>
      <c r="E11" s="7">
        <v>648079188328</v>
      </c>
      <c r="F11" s="7"/>
      <c r="G11" s="7">
        <v>695331304869.47205</v>
      </c>
      <c r="H11" s="7"/>
      <c r="I11" s="7">
        <v>7269366</v>
      </c>
      <c r="J11" s="7"/>
      <c r="K11" s="7">
        <v>31300267304</v>
      </c>
      <c r="L11" s="7"/>
      <c r="M11" s="7">
        <v>-66088111</v>
      </c>
      <c r="N11" s="7"/>
      <c r="O11" s="7">
        <v>283752738003</v>
      </c>
      <c r="P11" s="7"/>
      <c r="Q11" s="7">
        <v>108374950</v>
      </c>
      <c r="R11" s="7"/>
      <c r="S11" s="7">
        <v>4412</v>
      </c>
      <c r="T11" s="7"/>
      <c r="U11" s="7">
        <v>422886929786</v>
      </c>
      <c r="V11" s="7"/>
      <c r="W11" s="7">
        <v>477786885185</v>
      </c>
      <c r="X11" s="4"/>
      <c r="Y11" s="9">
        <v>3.8834109822358139E-2</v>
      </c>
      <c r="Z11" s="4"/>
      <c r="AA11" s="4"/>
      <c r="AB11" s="4"/>
      <c r="AC11" s="4"/>
    </row>
    <row r="12" spans="1:29">
      <c r="A12" s="1" t="s">
        <v>18</v>
      </c>
      <c r="C12" s="7">
        <v>98387733</v>
      </c>
      <c r="D12" s="7"/>
      <c r="E12" s="7">
        <v>973228015763</v>
      </c>
      <c r="F12" s="7"/>
      <c r="G12" s="7">
        <v>1043645922341.3101</v>
      </c>
      <c r="H12" s="7"/>
      <c r="I12" s="7">
        <v>46606159</v>
      </c>
      <c r="J12" s="7"/>
      <c r="K12" s="7">
        <v>553149811714</v>
      </c>
      <c r="L12" s="7"/>
      <c r="M12" s="7">
        <v>-47142998</v>
      </c>
      <c r="N12" s="7"/>
      <c r="O12" s="7">
        <v>564262787966</v>
      </c>
      <c r="P12" s="7"/>
      <c r="Q12" s="7">
        <v>97850894</v>
      </c>
      <c r="R12" s="7"/>
      <c r="S12" s="7">
        <v>11950</v>
      </c>
      <c r="T12" s="7"/>
      <c r="U12" s="7">
        <v>1037696995620</v>
      </c>
      <c r="V12" s="7"/>
      <c r="W12" s="7">
        <v>1169040470231.47</v>
      </c>
      <c r="X12" s="4"/>
      <c r="Y12" s="9">
        <v>9.5018610629965902E-2</v>
      </c>
      <c r="Z12" s="4"/>
      <c r="AA12" s="4"/>
      <c r="AB12" s="4"/>
      <c r="AC12" s="4"/>
    </row>
    <row r="13" spans="1:29">
      <c r="A13" s="1" t="s">
        <v>19</v>
      </c>
      <c r="C13" s="7">
        <v>59668050</v>
      </c>
      <c r="D13" s="7"/>
      <c r="E13" s="7">
        <v>644886820779</v>
      </c>
      <c r="F13" s="7"/>
      <c r="G13" s="7">
        <v>646658075312.77905</v>
      </c>
      <c r="H13" s="7"/>
      <c r="I13" s="7">
        <v>522374497</v>
      </c>
      <c r="J13" s="7"/>
      <c r="K13" s="7">
        <v>5713831088920</v>
      </c>
      <c r="L13" s="7"/>
      <c r="M13" s="7">
        <v>-523274376</v>
      </c>
      <c r="N13" s="7"/>
      <c r="O13" s="7">
        <v>5723622927937</v>
      </c>
      <c r="P13" s="7"/>
      <c r="Q13" s="7">
        <v>58768171</v>
      </c>
      <c r="R13" s="7"/>
      <c r="S13" s="7">
        <v>11017</v>
      </c>
      <c r="T13" s="7"/>
      <c r="U13" s="7">
        <v>646188060925</v>
      </c>
      <c r="V13" s="7"/>
      <c r="W13" s="7">
        <v>647424660571.75305</v>
      </c>
      <c r="X13" s="4"/>
      <c r="Y13" s="9">
        <v>5.2622123272537173E-2</v>
      </c>
      <c r="Z13" s="4"/>
      <c r="AA13" s="4"/>
      <c r="AB13" s="4"/>
      <c r="AC13" s="4"/>
    </row>
    <row r="14" spans="1:29" ht="24.75" thickBot="1">
      <c r="C14" s="7"/>
      <c r="D14" s="7"/>
      <c r="E14" s="8">
        <f>SUM(E9:E13)</f>
        <v>4291756215361</v>
      </c>
      <c r="F14" s="7"/>
      <c r="G14" s="8">
        <f>SUM(G9:G13)</f>
        <v>4576750920876.4453</v>
      </c>
      <c r="H14" s="7"/>
      <c r="I14" s="7"/>
      <c r="J14" s="7"/>
      <c r="K14" s="8">
        <f>SUM(K9:K13)</f>
        <v>7594767178986</v>
      </c>
      <c r="L14" s="7"/>
      <c r="M14" s="7"/>
      <c r="N14" s="7"/>
      <c r="O14" s="8">
        <f>SUM(O9:O13)</f>
        <v>7988129307924</v>
      </c>
      <c r="P14" s="7"/>
      <c r="Q14" s="7"/>
      <c r="R14" s="7"/>
      <c r="S14" s="7"/>
      <c r="T14" s="7"/>
      <c r="U14" s="8">
        <f>SUM(U9:U13)</f>
        <v>4158054110815</v>
      </c>
      <c r="V14" s="7"/>
      <c r="W14" s="8">
        <f>SUM(W9:W13)</f>
        <v>4673804194939.9209</v>
      </c>
      <c r="X14" s="4"/>
      <c r="Y14" s="10">
        <f>SUM(Y9:Y13)</f>
        <v>0.37988281181747152</v>
      </c>
      <c r="Z14" s="4"/>
      <c r="AA14" s="4"/>
      <c r="AB14" s="4"/>
      <c r="AC14" s="4"/>
    </row>
    <row r="15" spans="1:29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6">
        <v>12303278931157</v>
      </c>
      <c r="Z16" s="4"/>
      <c r="AA16" s="4"/>
      <c r="AB16" s="4"/>
      <c r="AC16" s="4"/>
    </row>
    <row r="17" spans="3:2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3:29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3:29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3:29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3:29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3:29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workbookViewId="0">
      <selection activeCell="E21" sqref="E21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9" t="s">
        <v>78</v>
      </c>
      <c r="B6" s="19" t="s">
        <v>78</v>
      </c>
      <c r="C6" s="19" t="s">
        <v>78</v>
      </c>
      <c r="E6" s="19" t="s">
        <v>54</v>
      </c>
      <c r="F6" s="19" t="s">
        <v>54</v>
      </c>
      <c r="G6" s="19" t="s">
        <v>54</v>
      </c>
      <c r="I6" s="19" t="s">
        <v>55</v>
      </c>
      <c r="J6" s="19" t="s">
        <v>55</v>
      </c>
      <c r="K6" s="19" t="s">
        <v>55</v>
      </c>
    </row>
    <row r="7" spans="1:11" ht="24.75">
      <c r="A7" s="19" t="s">
        <v>79</v>
      </c>
      <c r="C7" s="19" t="s">
        <v>25</v>
      </c>
      <c r="E7" s="19" t="s">
        <v>80</v>
      </c>
      <c r="G7" s="19" t="s">
        <v>81</v>
      </c>
      <c r="I7" s="19" t="s">
        <v>80</v>
      </c>
      <c r="K7" s="19" t="s">
        <v>81</v>
      </c>
    </row>
    <row r="8" spans="1:11">
      <c r="A8" s="1" t="s">
        <v>31</v>
      </c>
      <c r="C8" s="4" t="s">
        <v>32</v>
      </c>
      <c r="D8" s="4"/>
      <c r="E8" s="6">
        <v>0</v>
      </c>
      <c r="F8" s="4"/>
      <c r="G8" s="9">
        <f>E8/$E$17</f>
        <v>0</v>
      </c>
      <c r="H8" s="4"/>
      <c r="I8" s="6">
        <v>1344007522</v>
      </c>
      <c r="K8" s="9">
        <f>I8/$I$17</f>
        <v>0.77828370671148139</v>
      </c>
    </row>
    <row r="9" spans="1:11">
      <c r="A9" s="1" t="s">
        <v>35</v>
      </c>
      <c r="C9" s="4" t="s">
        <v>36</v>
      </c>
      <c r="D9" s="4"/>
      <c r="E9" s="6">
        <v>67414</v>
      </c>
      <c r="F9" s="4"/>
      <c r="G9" s="9">
        <f t="shared" ref="G9:G16" si="0">E9/$E$17</f>
        <v>7.7253934004233417E-3</v>
      </c>
      <c r="H9" s="4"/>
      <c r="I9" s="6">
        <v>55711285</v>
      </c>
      <c r="K9" s="9">
        <f t="shared" ref="K9:K16" si="1">I9/$I$17</f>
        <v>3.2261118100691516E-2</v>
      </c>
    </row>
    <row r="10" spans="1:11">
      <c r="A10" s="1" t="s">
        <v>35</v>
      </c>
      <c r="C10" s="4" t="s">
        <v>41</v>
      </c>
      <c r="D10" s="4"/>
      <c r="E10" s="6">
        <v>68565</v>
      </c>
      <c r="F10" s="4"/>
      <c r="G10" s="9">
        <f t="shared" si="0"/>
        <v>7.8572937149557417E-3</v>
      </c>
      <c r="H10" s="4"/>
      <c r="I10" s="6">
        <v>303444401</v>
      </c>
      <c r="K10" s="9">
        <f t="shared" si="1"/>
        <v>0.17571764244272225</v>
      </c>
    </row>
    <row r="11" spans="1:11">
      <c r="A11" s="1" t="s">
        <v>35</v>
      </c>
      <c r="C11" s="4" t="s">
        <v>43</v>
      </c>
      <c r="D11" s="4"/>
      <c r="E11" s="6">
        <v>68779</v>
      </c>
      <c r="F11" s="4"/>
      <c r="G11" s="9">
        <f t="shared" si="0"/>
        <v>7.8818173181789686E-3</v>
      </c>
      <c r="H11" s="4"/>
      <c r="I11" s="6">
        <v>8899760</v>
      </c>
      <c r="K11" s="9">
        <f t="shared" si="1"/>
        <v>5.1536454136322718E-3</v>
      </c>
    </row>
    <row r="12" spans="1:11">
      <c r="A12" s="1" t="s">
        <v>35</v>
      </c>
      <c r="C12" s="4" t="s">
        <v>44</v>
      </c>
      <c r="D12" s="4"/>
      <c r="E12" s="6">
        <v>66906</v>
      </c>
      <c r="F12" s="4"/>
      <c r="G12" s="9">
        <f t="shared" si="0"/>
        <v>7.6671784918373644E-3</v>
      </c>
      <c r="H12" s="4"/>
      <c r="I12" s="6">
        <v>2659173</v>
      </c>
      <c r="K12" s="9">
        <f t="shared" si="1"/>
        <v>1.5398656520518271E-3</v>
      </c>
    </row>
    <row r="13" spans="1:11">
      <c r="A13" s="1" t="s">
        <v>46</v>
      </c>
      <c r="C13" s="4" t="s">
        <v>47</v>
      </c>
      <c r="D13" s="4"/>
      <c r="E13" s="6">
        <v>1881902</v>
      </c>
      <c r="F13" s="4"/>
      <c r="G13" s="9">
        <f t="shared" si="0"/>
        <v>0.21565896239717991</v>
      </c>
      <c r="H13" s="4"/>
      <c r="I13" s="6">
        <v>4694619</v>
      </c>
      <c r="K13" s="9">
        <f t="shared" si="1"/>
        <v>2.7185454077526721E-3</v>
      </c>
    </row>
    <row r="14" spans="1:11">
      <c r="A14" s="1" t="s">
        <v>46</v>
      </c>
      <c r="C14" s="4" t="s">
        <v>49</v>
      </c>
      <c r="D14" s="4"/>
      <c r="E14" s="6">
        <v>2507447</v>
      </c>
      <c r="F14" s="4"/>
      <c r="G14" s="9">
        <f t="shared" si="0"/>
        <v>0.28734409033303626</v>
      </c>
      <c r="H14" s="4"/>
      <c r="I14" s="6">
        <v>2798786</v>
      </c>
      <c r="K14" s="9">
        <f t="shared" si="1"/>
        <v>1.6207123150105407E-3</v>
      </c>
    </row>
    <row r="15" spans="1:11">
      <c r="A15" s="1" t="s">
        <v>46</v>
      </c>
      <c r="C15" s="4" t="s">
        <v>50</v>
      </c>
      <c r="D15" s="4"/>
      <c r="E15" s="6">
        <v>854133</v>
      </c>
      <c r="F15" s="4"/>
      <c r="G15" s="9">
        <f t="shared" si="0"/>
        <v>9.7880461644225092E-2</v>
      </c>
      <c r="H15" s="4"/>
      <c r="I15" s="6">
        <v>1333997</v>
      </c>
      <c r="K15" s="9">
        <f t="shared" si="1"/>
        <v>7.7248684468448692E-4</v>
      </c>
    </row>
    <row r="16" spans="1:11">
      <c r="A16" s="1" t="s">
        <v>46</v>
      </c>
      <c r="C16" s="4" t="s">
        <v>51</v>
      </c>
      <c r="D16" s="4"/>
      <c r="E16" s="6">
        <v>3211141</v>
      </c>
      <c r="F16" s="4"/>
      <c r="G16" s="9">
        <f t="shared" si="0"/>
        <v>0.36798480270016332</v>
      </c>
      <c r="H16" s="4"/>
      <c r="I16" s="6">
        <v>3336823</v>
      </c>
      <c r="K16" s="9">
        <f t="shared" si="1"/>
        <v>1.9322771119729832E-3</v>
      </c>
    </row>
    <row r="17" spans="3:11" ht="24.75" thickBot="1">
      <c r="C17" s="4"/>
      <c r="D17" s="4"/>
      <c r="E17" s="11">
        <f>SUM(E8:E16)</f>
        <v>8726287</v>
      </c>
      <c r="F17" s="4"/>
      <c r="G17" s="10">
        <f>SUM(G8:G16)</f>
        <v>1</v>
      </c>
      <c r="H17" s="4"/>
      <c r="I17" s="11">
        <f>SUM(I8:I16)</f>
        <v>1726886366</v>
      </c>
      <c r="K17" s="10">
        <f>SUM(K8:K16)</f>
        <v>0.99999999999999978</v>
      </c>
    </row>
    <row r="18" spans="3:11" ht="24.75" thickTop="1">
      <c r="C18" s="4"/>
      <c r="D18" s="4"/>
      <c r="E18" s="6"/>
      <c r="F18" s="4"/>
      <c r="G18" s="4"/>
      <c r="H18" s="4"/>
      <c r="I18" s="6"/>
      <c r="K18" s="4"/>
    </row>
    <row r="19" spans="3:11">
      <c r="C19" s="4"/>
      <c r="D19" s="4"/>
      <c r="E19" s="4"/>
      <c r="F19" s="4"/>
      <c r="G19" s="4"/>
      <c r="H19" s="4"/>
      <c r="I19" s="4"/>
      <c r="K19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S24" sqref="S24"/>
    </sheetView>
  </sheetViews>
  <sheetFormatPr defaultRowHeight="24"/>
  <cols>
    <col min="1" max="1" width="28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52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8" t="s">
        <v>54</v>
      </c>
      <c r="E5" s="2" t="s">
        <v>87</v>
      </c>
    </row>
    <row r="6" spans="1:5" ht="24.75">
      <c r="A6" s="18" t="s">
        <v>82</v>
      </c>
      <c r="C6" s="19"/>
      <c r="E6" s="5" t="s">
        <v>88</v>
      </c>
    </row>
    <row r="7" spans="1:5" ht="24.75">
      <c r="A7" s="19" t="s">
        <v>82</v>
      </c>
      <c r="C7" s="19" t="s">
        <v>28</v>
      </c>
      <c r="E7" s="19" t="s">
        <v>28</v>
      </c>
    </row>
    <row r="8" spans="1:5">
      <c r="A8" s="1" t="s">
        <v>89</v>
      </c>
      <c r="C8" s="6">
        <v>0</v>
      </c>
      <c r="D8" s="4"/>
      <c r="E8" s="6">
        <v>800</v>
      </c>
    </row>
    <row r="9" spans="1:5" ht="25.5" thickBot="1">
      <c r="A9" s="2" t="s">
        <v>61</v>
      </c>
      <c r="C9" s="11">
        <v>0</v>
      </c>
      <c r="D9" s="4"/>
      <c r="E9" s="11">
        <v>800</v>
      </c>
    </row>
    <row r="10" spans="1:5" ht="24.75" thickTop="1"/>
  </sheetData>
  <mergeCells count="7">
    <mergeCell ref="A4:E4"/>
    <mergeCell ref="A2:E2"/>
    <mergeCell ref="A3:E3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8" sqref="G7:G8"/>
    </sheetView>
  </sheetViews>
  <sheetFormatPr defaultRowHeight="24"/>
  <cols>
    <col min="1" max="1" width="19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52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9" t="s">
        <v>56</v>
      </c>
      <c r="C6" s="19" t="s">
        <v>28</v>
      </c>
      <c r="E6" s="19" t="s">
        <v>77</v>
      </c>
      <c r="G6" s="19" t="s">
        <v>13</v>
      </c>
    </row>
    <row r="7" spans="1:7">
      <c r="A7" s="1" t="s">
        <v>83</v>
      </c>
      <c r="C7" s="6">
        <f>'سرمایه‌گذاری در سهام'!I14</f>
        <v>490415403004</v>
      </c>
      <c r="D7" s="4"/>
      <c r="E7" s="9">
        <f>C7/$C$9</f>
        <v>0.999982206652408</v>
      </c>
      <c r="F7" s="4"/>
      <c r="G7" s="9">
        <v>9.2996130680613492E-2</v>
      </c>
    </row>
    <row r="8" spans="1:7">
      <c r="A8" s="1" t="s">
        <v>84</v>
      </c>
      <c r="C8" s="6">
        <f>'درآمد سپرده بانکی'!E17</f>
        <v>8726287</v>
      </c>
      <c r="D8" s="4"/>
      <c r="E8" s="9">
        <f>C8/$C$9</f>
        <v>1.7793347592043409E-5</v>
      </c>
      <c r="F8" s="4"/>
      <c r="G8" s="9">
        <v>1.6547419213134292E-6</v>
      </c>
    </row>
    <row r="9" spans="1:7" ht="24.75" thickBot="1">
      <c r="C9" s="11">
        <f>SUM(C7:C8)</f>
        <v>490424129291</v>
      </c>
      <c r="D9" s="4"/>
      <c r="E9" s="11">
        <f>SUM(E7:E8)</f>
        <v>1</v>
      </c>
      <c r="F9" s="4"/>
      <c r="G9" s="17">
        <f>SUM(G7:G8)</f>
        <v>9.2997785422534812E-2</v>
      </c>
    </row>
    <row r="10" spans="1:7" ht="24.75" thickTop="1">
      <c r="C10" s="4"/>
      <c r="D10" s="4"/>
      <c r="E10" s="4"/>
      <c r="F10" s="4"/>
      <c r="G10" s="4"/>
    </row>
    <row r="11" spans="1:7">
      <c r="C11" s="4"/>
      <c r="D11" s="4"/>
      <c r="E11" s="4"/>
      <c r="F11" s="4"/>
      <c r="G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ABBF-D531-4B15-BEEE-FE2A67BE123B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57150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9D0A-3C69-4E65-B3B2-CEEE92AB6B99}">
  <dimension ref="A1:Z15"/>
  <sheetViews>
    <sheetView rightToLeft="1" topLeftCell="J1" workbookViewId="0">
      <selection activeCell="Y15" sqref="Y15"/>
    </sheetView>
  </sheetViews>
  <sheetFormatPr defaultRowHeight="24"/>
  <cols>
    <col min="1" max="1" width="39.5703125" style="1" bestFit="1" customWidth="1"/>
    <col min="2" max="2" width="1.28515625" style="1" customWidth="1"/>
    <col min="3" max="3" width="13.28515625" style="1" bestFit="1" customWidth="1"/>
    <col min="4" max="4" width="1.28515625" style="1" customWidth="1"/>
    <col min="5" max="5" width="19.140625" style="1" bestFit="1" customWidth="1"/>
    <col min="6" max="6" width="1.28515625" style="1" customWidth="1"/>
    <col min="7" max="7" width="22.28515625" style="1" bestFit="1" customWidth="1"/>
    <col min="8" max="8" width="1.28515625" style="1" customWidth="1"/>
    <col min="9" max="9" width="13.28515625" style="1" bestFit="1" customWidth="1"/>
    <col min="10" max="10" width="1.28515625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4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4" style="1" bestFit="1" customWidth="1"/>
    <col min="24" max="24" width="1.140625" style="1" customWidth="1"/>
    <col min="25" max="25" width="33.42578125" style="1" bestFit="1" customWidth="1"/>
    <col min="26" max="16384" width="9.140625" style="1"/>
  </cols>
  <sheetData>
    <row r="1" spans="1:26" ht="24.7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6" ht="24.7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6" ht="24.7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5" spans="1:26" ht="24.75">
      <c r="A5" s="18" t="s">
        <v>3</v>
      </c>
      <c r="C5" s="19" t="s">
        <v>85</v>
      </c>
      <c r="D5" s="19" t="s">
        <v>4</v>
      </c>
      <c r="E5" s="19" t="s">
        <v>4</v>
      </c>
      <c r="F5" s="19" t="s">
        <v>4</v>
      </c>
      <c r="G5" s="19" t="s">
        <v>4</v>
      </c>
      <c r="I5" s="19" t="s">
        <v>5</v>
      </c>
      <c r="J5" s="19" t="s">
        <v>5</v>
      </c>
      <c r="K5" s="19" t="s">
        <v>5</v>
      </c>
      <c r="L5" s="19" t="s">
        <v>5</v>
      </c>
      <c r="M5" s="19" t="s">
        <v>5</v>
      </c>
      <c r="N5" s="19" t="s">
        <v>5</v>
      </c>
      <c r="O5" s="19" t="s">
        <v>5</v>
      </c>
      <c r="Q5" s="19" t="s">
        <v>6</v>
      </c>
      <c r="R5" s="19" t="s">
        <v>6</v>
      </c>
      <c r="S5" s="19" t="s">
        <v>6</v>
      </c>
      <c r="T5" s="19" t="s">
        <v>6</v>
      </c>
      <c r="U5" s="19" t="s">
        <v>6</v>
      </c>
      <c r="V5" s="19" t="s">
        <v>6</v>
      </c>
      <c r="W5" s="19" t="s">
        <v>6</v>
      </c>
      <c r="X5" s="19" t="s">
        <v>6</v>
      </c>
      <c r="Y5" s="19" t="s">
        <v>6</v>
      </c>
    </row>
    <row r="6" spans="1:26" ht="24.75">
      <c r="A6" s="18" t="s">
        <v>3</v>
      </c>
      <c r="C6" s="18" t="s">
        <v>7</v>
      </c>
      <c r="E6" s="18" t="s">
        <v>8</v>
      </c>
      <c r="G6" s="18" t="s">
        <v>9</v>
      </c>
      <c r="I6" s="19" t="s">
        <v>10</v>
      </c>
      <c r="J6" s="19" t="s">
        <v>10</v>
      </c>
      <c r="K6" s="19" t="s">
        <v>10</v>
      </c>
      <c r="M6" s="19" t="s">
        <v>11</v>
      </c>
      <c r="N6" s="19" t="s">
        <v>11</v>
      </c>
      <c r="O6" s="19" t="s">
        <v>11</v>
      </c>
      <c r="Q6" s="18" t="s">
        <v>7</v>
      </c>
      <c r="S6" s="18" t="s">
        <v>12</v>
      </c>
      <c r="U6" s="18" t="s">
        <v>8</v>
      </c>
      <c r="W6" s="18" t="s">
        <v>9</v>
      </c>
      <c r="Y6" s="18" t="s">
        <v>13</v>
      </c>
    </row>
    <row r="7" spans="1:26" ht="24.75">
      <c r="A7" s="19" t="s">
        <v>3</v>
      </c>
      <c r="C7" s="19" t="s">
        <v>7</v>
      </c>
      <c r="E7" s="19" t="s">
        <v>8</v>
      </c>
      <c r="G7" s="19" t="s">
        <v>9</v>
      </c>
      <c r="I7" s="5" t="s">
        <v>7</v>
      </c>
      <c r="K7" s="5" t="s">
        <v>8</v>
      </c>
      <c r="M7" s="5" t="s">
        <v>7</v>
      </c>
      <c r="O7" s="5" t="s">
        <v>14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6">
      <c r="A8" s="1" t="s">
        <v>15</v>
      </c>
      <c r="C8" s="7">
        <v>3464648</v>
      </c>
      <c r="D8" s="7"/>
      <c r="E8" s="7">
        <v>157133023257</v>
      </c>
      <c r="F8" s="7"/>
      <c r="G8" s="7">
        <v>159063507784.814</v>
      </c>
      <c r="H8" s="7"/>
      <c r="I8" s="7">
        <v>10003089</v>
      </c>
      <c r="J8" s="7"/>
      <c r="K8" s="7">
        <v>485850725975</v>
      </c>
      <c r="L8" s="7"/>
      <c r="M8" s="7">
        <v>-11092035</v>
      </c>
      <c r="N8" s="7"/>
      <c r="O8" s="7">
        <v>566066223807</v>
      </c>
      <c r="P8" s="7"/>
      <c r="Q8" s="7">
        <v>2375702</v>
      </c>
      <c r="R8" s="7"/>
      <c r="S8" s="7">
        <v>59529</v>
      </c>
      <c r="T8" s="7"/>
      <c r="U8" s="7">
        <v>115161409218</v>
      </c>
      <c r="V8" s="7"/>
      <c r="W8" s="7">
        <v>141390637030.198</v>
      </c>
      <c r="X8" s="7"/>
      <c r="Y8" s="9">
        <v>2.6811519535752091E-2</v>
      </c>
      <c r="Z8" s="12"/>
    </row>
    <row r="9" spans="1:26">
      <c r="A9" s="1" t="s">
        <v>16</v>
      </c>
      <c r="C9" s="7">
        <v>7048993</v>
      </c>
      <c r="D9" s="7"/>
      <c r="E9" s="7">
        <v>1868429167234</v>
      </c>
      <c r="F9" s="7"/>
      <c r="G9" s="7">
        <v>2032052110568.0701</v>
      </c>
      <c r="H9" s="7"/>
      <c r="I9" s="7">
        <v>2617902</v>
      </c>
      <c r="J9" s="7"/>
      <c r="K9" s="7">
        <v>810635285073</v>
      </c>
      <c r="L9" s="7"/>
      <c r="M9" s="7">
        <v>-2724371</v>
      </c>
      <c r="N9" s="7"/>
      <c r="O9" s="7">
        <v>850424630211</v>
      </c>
      <c r="P9" s="7"/>
      <c r="Q9" s="7">
        <v>6942524</v>
      </c>
      <c r="R9" s="7"/>
      <c r="S9" s="7">
        <v>322461</v>
      </c>
      <c r="T9" s="7"/>
      <c r="U9" s="7">
        <v>1936120715266</v>
      </c>
      <c r="V9" s="7"/>
      <c r="W9" s="7">
        <v>2238161541921.5</v>
      </c>
      <c r="X9" s="7"/>
      <c r="Y9" s="9">
        <v>0.42441644769293174</v>
      </c>
      <c r="Z9" s="12"/>
    </row>
    <row r="10" spans="1:26">
      <c r="A10" s="1" t="s">
        <v>17</v>
      </c>
      <c r="C10" s="7">
        <v>167193695</v>
      </c>
      <c r="D10" s="7"/>
      <c r="E10" s="7">
        <v>648079188328</v>
      </c>
      <c r="F10" s="7"/>
      <c r="G10" s="7">
        <v>695331304869.47205</v>
      </c>
      <c r="H10" s="7"/>
      <c r="I10" s="7">
        <v>7269366</v>
      </c>
      <c r="J10" s="7"/>
      <c r="K10" s="7">
        <v>31300267304</v>
      </c>
      <c r="L10" s="7"/>
      <c r="M10" s="7">
        <v>-66088111</v>
      </c>
      <c r="N10" s="7"/>
      <c r="O10" s="7">
        <v>283752738003</v>
      </c>
      <c r="P10" s="7"/>
      <c r="Q10" s="7">
        <v>108374950</v>
      </c>
      <c r="R10" s="7"/>
      <c r="S10" s="7">
        <v>4412</v>
      </c>
      <c r="T10" s="7"/>
      <c r="U10" s="7">
        <v>422886929786</v>
      </c>
      <c r="V10" s="7"/>
      <c r="W10" s="7">
        <v>477786885187.65601</v>
      </c>
      <c r="X10" s="7"/>
      <c r="Y10" s="9">
        <v>9.0601419409398365E-2</v>
      </c>
      <c r="Z10" s="12"/>
    </row>
    <row r="11" spans="1:26">
      <c r="A11" s="1" t="s">
        <v>18</v>
      </c>
      <c r="C11" s="7">
        <v>98387733</v>
      </c>
      <c r="D11" s="7"/>
      <c r="E11" s="7">
        <v>973228015763</v>
      </c>
      <c r="F11" s="7"/>
      <c r="G11" s="7">
        <v>1043645922341.3101</v>
      </c>
      <c r="H11" s="7"/>
      <c r="I11" s="7">
        <v>46606159</v>
      </c>
      <c r="J11" s="7"/>
      <c r="K11" s="7">
        <v>553149811714</v>
      </c>
      <c r="L11" s="7"/>
      <c r="M11" s="7">
        <v>-47142998</v>
      </c>
      <c r="N11" s="7"/>
      <c r="O11" s="7">
        <v>564262787966</v>
      </c>
      <c r="P11" s="7"/>
      <c r="Q11" s="7">
        <v>97850894</v>
      </c>
      <c r="R11" s="7"/>
      <c r="S11" s="7">
        <v>11950</v>
      </c>
      <c r="T11" s="7"/>
      <c r="U11" s="7">
        <v>1037696995620</v>
      </c>
      <c r="V11" s="7"/>
      <c r="W11" s="7">
        <v>1169040470231.47</v>
      </c>
      <c r="X11" s="7"/>
      <c r="Y11" s="9">
        <v>0.22168194488721002</v>
      </c>
      <c r="Z11" s="12"/>
    </row>
    <row r="12" spans="1:26">
      <c r="A12" s="1" t="s">
        <v>19</v>
      </c>
      <c r="C12" s="7">
        <v>59668050</v>
      </c>
      <c r="D12" s="7"/>
      <c r="E12" s="7">
        <v>644886820779</v>
      </c>
      <c r="F12" s="7"/>
      <c r="G12" s="7">
        <v>646658075312.77905</v>
      </c>
      <c r="H12" s="7"/>
      <c r="I12" s="7">
        <v>522374497</v>
      </c>
      <c r="J12" s="7"/>
      <c r="K12" s="7">
        <v>5713831088920</v>
      </c>
      <c r="L12" s="7"/>
      <c r="M12" s="7">
        <v>-523274376</v>
      </c>
      <c r="N12" s="7"/>
      <c r="O12" s="7">
        <v>5723622927937</v>
      </c>
      <c r="P12" s="7"/>
      <c r="Q12" s="7">
        <v>58768171</v>
      </c>
      <c r="R12" s="7"/>
      <c r="S12" s="7">
        <v>11017</v>
      </c>
      <c r="T12" s="7"/>
      <c r="U12" s="7">
        <v>646188060925</v>
      </c>
      <c r="V12" s="7"/>
      <c r="W12" s="7">
        <v>647424660571.75305</v>
      </c>
      <c r="X12" s="7"/>
      <c r="Y12" s="9">
        <v>0.1227693664831557</v>
      </c>
      <c r="Z12" s="12"/>
    </row>
    <row r="13" spans="1:26" ht="24.75" thickBot="1">
      <c r="A13" s="4"/>
      <c r="B13" s="4"/>
      <c r="C13" s="4"/>
      <c r="D13" s="4"/>
      <c r="E13" s="11">
        <f>SUM(E8:E12)</f>
        <v>4291756215361</v>
      </c>
      <c r="F13" s="4"/>
      <c r="G13" s="11">
        <f>SUM(G8:G12)</f>
        <v>4576750920876.4453</v>
      </c>
      <c r="H13" s="4"/>
      <c r="I13" s="4"/>
      <c r="J13" s="4"/>
      <c r="K13" s="11">
        <f>SUM(K8:K12)</f>
        <v>7594767178986</v>
      </c>
      <c r="L13" s="4"/>
      <c r="M13" s="4"/>
      <c r="N13" s="4"/>
      <c r="O13" s="11">
        <f>SUM(O8:O12)</f>
        <v>7988129307924</v>
      </c>
      <c r="P13" s="4"/>
      <c r="Q13" s="4"/>
      <c r="R13" s="4"/>
      <c r="S13" s="4"/>
      <c r="T13" s="4"/>
      <c r="U13" s="11">
        <f>SUM(U8:U12)</f>
        <v>4158054110815</v>
      </c>
      <c r="V13" s="4"/>
      <c r="W13" s="11">
        <f>SUM(W8:W12)</f>
        <v>4673804194942.5771</v>
      </c>
      <c r="X13" s="4"/>
      <c r="Y13" s="10">
        <f>SUM(Y8:Y12)</f>
        <v>0.886280698008448</v>
      </c>
    </row>
    <row r="14" spans="1:26" ht="24.75" thickTop="1"/>
    <row r="15" spans="1:26">
      <c r="Y15" s="3"/>
    </row>
  </sheetData>
  <mergeCells count="17">
    <mergeCell ref="I5:O5"/>
    <mergeCell ref="Y6:Y7"/>
    <mergeCell ref="A3:Y3"/>
    <mergeCell ref="A2:Y2"/>
    <mergeCell ref="A1:Y1"/>
    <mergeCell ref="Q5:Y5"/>
    <mergeCell ref="C6:C7"/>
    <mergeCell ref="E6:E7"/>
    <mergeCell ref="G6:G7"/>
    <mergeCell ref="I6:K6"/>
    <mergeCell ref="M6:O6"/>
    <mergeCell ref="Q6:Q7"/>
    <mergeCell ref="S6:S7"/>
    <mergeCell ref="U6:U7"/>
    <mergeCell ref="W6:W7"/>
    <mergeCell ref="A5:A7"/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workbookViewId="0">
      <selection activeCell="N12" sqref="N12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23</v>
      </c>
      <c r="C6" s="19" t="s">
        <v>24</v>
      </c>
      <c r="D6" s="19" t="s">
        <v>24</v>
      </c>
      <c r="E6" s="19" t="s">
        <v>24</v>
      </c>
      <c r="F6" s="19" t="s">
        <v>24</v>
      </c>
      <c r="G6" s="19" t="s">
        <v>24</v>
      </c>
      <c r="H6" s="19" t="s">
        <v>24</v>
      </c>
      <c r="I6" s="19" t="s">
        <v>24</v>
      </c>
      <c r="K6" s="19" t="s">
        <v>85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23</v>
      </c>
      <c r="C7" s="19" t="s">
        <v>25</v>
      </c>
      <c r="E7" s="19" t="s">
        <v>26</v>
      </c>
      <c r="G7" s="19" t="s">
        <v>27</v>
      </c>
      <c r="I7" s="19" t="s">
        <v>21</v>
      </c>
      <c r="K7" s="19" t="s">
        <v>28</v>
      </c>
      <c r="M7" s="19" t="s">
        <v>29</v>
      </c>
      <c r="O7" s="19" t="s">
        <v>30</v>
      </c>
      <c r="Q7" s="19" t="s">
        <v>28</v>
      </c>
      <c r="S7" s="19" t="s">
        <v>22</v>
      </c>
    </row>
    <row r="8" spans="1:19">
      <c r="A8" s="1" t="s">
        <v>31</v>
      </c>
      <c r="C8" s="1" t="s">
        <v>32</v>
      </c>
      <c r="E8" s="1" t="s">
        <v>33</v>
      </c>
      <c r="G8" s="1" t="s">
        <v>34</v>
      </c>
      <c r="I8" s="6">
        <v>8</v>
      </c>
      <c r="J8" s="4"/>
      <c r="K8" s="6">
        <v>178469</v>
      </c>
      <c r="L8" s="4"/>
      <c r="M8" s="6">
        <v>0</v>
      </c>
      <c r="N8" s="4"/>
      <c r="O8" s="6">
        <v>0</v>
      </c>
      <c r="P8" s="4"/>
      <c r="Q8" s="6">
        <v>178469</v>
      </c>
      <c r="R8" s="4"/>
      <c r="S8" s="9">
        <v>1.4505807841846335E-8</v>
      </c>
    </row>
    <row r="9" spans="1:19">
      <c r="A9" s="1" t="s">
        <v>35</v>
      </c>
      <c r="C9" s="1" t="s">
        <v>36</v>
      </c>
      <c r="E9" s="1" t="s">
        <v>33</v>
      </c>
      <c r="G9" s="1" t="s">
        <v>37</v>
      </c>
      <c r="I9" s="6">
        <v>8</v>
      </c>
      <c r="J9" s="4"/>
      <c r="K9" s="6">
        <v>10252706</v>
      </c>
      <c r="L9" s="4"/>
      <c r="M9" s="6">
        <v>67414</v>
      </c>
      <c r="N9" s="4"/>
      <c r="O9" s="6">
        <v>0</v>
      </c>
      <c r="P9" s="4"/>
      <c r="Q9" s="6">
        <v>10320120</v>
      </c>
      <c r="R9" s="4"/>
      <c r="S9" s="9">
        <v>8.3881053642254505E-7</v>
      </c>
    </row>
    <row r="10" spans="1:19">
      <c r="A10" s="1" t="s">
        <v>38</v>
      </c>
      <c r="C10" s="1" t="s">
        <v>39</v>
      </c>
      <c r="E10" s="1" t="s">
        <v>33</v>
      </c>
      <c r="G10" s="1" t="s">
        <v>40</v>
      </c>
      <c r="I10" s="6">
        <v>8</v>
      </c>
      <c r="J10" s="4"/>
      <c r="K10" s="6">
        <v>105518487364</v>
      </c>
      <c r="L10" s="4"/>
      <c r="M10" s="6">
        <v>473650000000</v>
      </c>
      <c r="N10" s="4"/>
      <c r="O10" s="6">
        <v>268972000000</v>
      </c>
      <c r="P10" s="4"/>
      <c r="Q10" s="6">
        <v>310196487364</v>
      </c>
      <c r="R10" s="4"/>
      <c r="S10" s="9">
        <v>2.5212505471078443E-2</v>
      </c>
    </row>
    <row r="11" spans="1:19">
      <c r="A11" s="1" t="s">
        <v>35</v>
      </c>
      <c r="C11" s="1" t="s">
        <v>41</v>
      </c>
      <c r="E11" s="1" t="s">
        <v>33</v>
      </c>
      <c r="G11" s="1" t="s">
        <v>42</v>
      </c>
      <c r="I11" s="6">
        <v>8</v>
      </c>
      <c r="J11" s="4"/>
      <c r="K11" s="6">
        <v>10496165</v>
      </c>
      <c r="L11" s="4"/>
      <c r="M11" s="6">
        <v>68565</v>
      </c>
      <c r="N11" s="4"/>
      <c r="O11" s="6">
        <v>0</v>
      </c>
      <c r="P11" s="4"/>
      <c r="Q11" s="6">
        <v>10564730</v>
      </c>
      <c r="R11" s="4"/>
      <c r="S11" s="9">
        <v>8.5869222823565569E-7</v>
      </c>
    </row>
    <row r="12" spans="1:19">
      <c r="A12" s="1" t="s">
        <v>35</v>
      </c>
      <c r="C12" s="1" t="s">
        <v>43</v>
      </c>
      <c r="E12" s="1" t="s">
        <v>33</v>
      </c>
      <c r="G12" s="1" t="s">
        <v>42</v>
      </c>
      <c r="I12" s="6">
        <v>8</v>
      </c>
      <c r="J12" s="4"/>
      <c r="K12" s="6">
        <v>10529015</v>
      </c>
      <c r="L12" s="4"/>
      <c r="M12" s="6">
        <v>68779</v>
      </c>
      <c r="N12" s="4"/>
      <c r="O12" s="6">
        <v>0</v>
      </c>
      <c r="P12" s="4"/>
      <c r="Q12" s="6">
        <v>10597794</v>
      </c>
      <c r="R12" s="4"/>
      <c r="S12" s="9">
        <v>8.6137964190684117E-7</v>
      </c>
    </row>
    <row r="13" spans="1:19">
      <c r="A13" s="1" t="s">
        <v>35</v>
      </c>
      <c r="C13" s="1" t="s">
        <v>44</v>
      </c>
      <c r="E13" s="1" t="s">
        <v>33</v>
      </c>
      <c r="G13" s="1" t="s">
        <v>45</v>
      </c>
      <c r="I13" s="6">
        <v>8</v>
      </c>
      <c r="J13" s="4"/>
      <c r="K13" s="6">
        <v>10242267</v>
      </c>
      <c r="L13" s="4"/>
      <c r="M13" s="6">
        <v>66906</v>
      </c>
      <c r="N13" s="4"/>
      <c r="O13" s="6">
        <v>0</v>
      </c>
      <c r="P13" s="4"/>
      <c r="Q13" s="6">
        <v>10309173</v>
      </c>
      <c r="R13" s="4"/>
      <c r="S13" s="9">
        <v>8.3792077361530858E-7</v>
      </c>
    </row>
    <row r="14" spans="1:19">
      <c r="A14" s="1" t="s">
        <v>46</v>
      </c>
      <c r="C14" s="1" t="s">
        <v>47</v>
      </c>
      <c r="E14" s="1" t="s">
        <v>33</v>
      </c>
      <c r="G14" s="1" t="s">
        <v>48</v>
      </c>
      <c r="I14" s="6">
        <v>8</v>
      </c>
      <c r="J14" s="4"/>
      <c r="K14" s="6">
        <v>430580102</v>
      </c>
      <c r="L14" s="4"/>
      <c r="M14" s="6">
        <v>595866507802</v>
      </c>
      <c r="N14" s="4"/>
      <c r="O14" s="6">
        <v>594805489542</v>
      </c>
      <c r="P14" s="4"/>
      <c r="Q14" s="6">
        <v>1491598362</v>
      </c>
      <c r="R14" s="4"/>
      <c r="S14" s="9">
        <v>1.2123584048985957E-4</v>
      </c>
    </row>
    <row r="15" spans="1:19">
      <c r="A15" s="1" t="s">
        <v>46</v>
      </c>
      <c r="C15" s="1" t="s">
        <v>49</v>
      </c>
      <c r="E15" s="1" t="s">
        <v>33</v>
      </c>
      <c r="G15" s="1" t="s">
        <v>48</v>
      </c>
      <c r="I15" s="6">
        <v>8</v>
      </c>
      <c r="J15" s="4"/>
      <c r="K15" s="6">
        <v>33323140935</v>
      </c>
      <c r="L15" s="4"/>
      <c r="M15" s="6">
        <v>545608707447</v>
      </c>
      <c r="N15" s="4"/>
      <c r="O15" s="6">
        <v>504000044060</v>
      </c>
      <c r="P15" s="4"/>
      <c r="Q15" s="6">
        <v>74931804322</v>
      </c>
      <c r="R15" s="4"/>
      <c r="S15" s="9">
        <v>6.0903930359769076E-3</v>
      </c>
    </row>
    <row r="16" spans="1:19">
      <c r="A16" s="1" t="s">
        <v>46</v>
      </c>
      <c r="C16" s="1" t="s">
        <v>50</v>
      </c>
      <c r="E16" s="1" t="s">
        <v>33</v>
      </c>
      <c r="G16" s="1" t="s">
        <v>48</v>
      </c>
      <c r="I16" s="6">
        <v>8</v>
      </c>
      <c r="J16" s="4"/>
      <c r="K16" s="6">
        <v>68174167947</v>
      </c>
      <c r="L16" s="4"/>
      <c r="M16" s="6">
        <v>721884965108</v>
      </c>
      <c r="N16" s="4"/>
      <c r="O16" s="6">
        <v>713510989000</v>
      </c>
      <c r="P16" s="4"/>
      <c r="Q16" s="6">
        <v>76548144055</v>
      </c>
      <c r="R16" s="4"/>
      <c r="S16" s="9">
        <v>6.2217677485266456E-3</v>
      </c>
    </row>
    <row r="17" spans="1:19">
      <c r="A17" s="1" t="s">
        <v>46</v>
      </c>
      <c r="C17" s="1" t="s">
        <v>51</v>
      </c>
      <c r="E17" s="1" t="s">
        <v>33</v>
      </c>
      <c r="G17" s="1" t="s">
        <v>48</v>
      </c>
      <c r="I17" s="6">
        <v>8</v>
      </c>
      <c r="J17" s="4"/>
      <c r="K17" s="6">
        <v>1278646191</v>
      </c>
      <c r="L17" s="4"/>
      <c r="M17" s="6">
        <v>2319290480762</v>
      </c>
      <c r="N17" s="4"/>
      <c r="O17" s="6">
        <v>2315291765857</v>
      </c>
      <c r="P17" s="4"/>
      <c r="Q17" s="6">
        <v>5277361096</v>
      </c>
      <c r="R17" s="4"/>
      <c r="S17" s="9">
        <v>4.2893940107588191E-4</v>
      </c>
    </row>
    <row r="18" spans="1:19" ht="24.75" thickBot="1">
      <c r="I18" s="4"/>
      <c r="J18" s="4"/>
      <c r="K18" s="11">
        <f>SUM(K8:K17)</f>
        <v>208766721161</v>
      </c>
      <c r="L18" s="4"/>
      <c r="M18" s="11">
        <f>SUM(M8:M17)</f>
        <v>4656300932783</v>
      </c>
      <c r="N18" s="4"/>
      <c r="O18" s="11">
        <f>SUM(O8:O17)</f>
        <v>4396580288459</v>
      </c>
      <c r="P18" s="4"/>
      <c r="Q18" s="11">
        <f>SUM(Q8:Q17)</f>
        <v>468487365485</v>
      </c>
      <c r="R18" s="4"/>
      <c r="S18" s="10">
        <f>SUM(S8:S17)</f>
        <v>3.8078252806135762E-2</v>
      </c>
    </row>
    <row r="19" spans="1:19" ht="24.75" thickTop="1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K11" sqref="K11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53</v>
      </c>
      <c r="B6" s="19" t="s">
        <v>53</v>
      </c>
      <c r="C6" s="19" t="s">
        <v>53</v>
      </c>
      <c r="D6" s="19" t="s">
        <v>53</v>
      </c>
      <c r="E6" s="19" t="s">
        <v>53</v>
      </c>
      <c r="F6" s="19" t="s">
        <v>53</v>
      </c>
      <c r="G6" s="19" t="s">
        <v>53</v>
      </c>
      <c r="I6" s="19" t="s">
        <v>54</v>
      </c>
      <c r="J6" s="19" t="s">
        <v>54</v>
      </c>
      <c r="K6" s="19" t="s">
        <v>54</v>
      </c>
      <c r="L6" s="19" t="s">
        <v>54</v>
      </c>
      <c r="M6" s="19" t="s">
        <v>54</v>
      </c>
      <c r="O6" s="19" t="s">
        <v>55</v>
      </c>
      <c r="P6" s="19" t="s">
        <v>55</v>
      </c>
      <c r="Q6" s="19" t="s">
        <v>55</v>
      </c>
      <c r="R6" s="19" t="s">
        <v>55</v>
      </c>
      <c r="S6" s="19" t="s">
        <v>55</v>
      </c>
    </row>
    <row r="7" spans="1:19" ht="24.75">
      <c r="A7" s="19" t="s">
        <v>56</v>
      </c>
      <c r="C7" s="19" t="s">
        <v>57</v>
      </c>
      <c r="E7" s="19" t="s">
        <v>20</v>
      </c>
      <c r="G7" s="19" t="s">
        <v>21</v>
      </c>
      <c r="I7" s="19" t="s">
        <v>58</v>
      </c>
      <c r="K7" s="19" t="s">
        <v>59</v>
      </c>
      <c r="M7" s="19" t="s">
        <v>60</v>
      </c>
      <c r="O7" s="19" t="s">
        <v>58</v>
      </c>
      <c r="Q7" s="19" t="s">
        <v>59</v>
      </c>
      <c r="S7" s="19" t="s">
        <v>60</v>
      </c>
    </row>
    <row r="8" spans="1:19">
      <c r="A8" s="1" t="s">
        <v>31</v>
      </c>
      <c r="C8" s="6">
        <v>30</v>
      </c>
      <c r="D8" s="4"/>
      <c r="E8" s="4" t="s">
        <v>86</v>
      </c>
      <c r="F8" s="4"/>
      <c r="G8" s="6">
        <v>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1344007522</v>
      </c>
      <c r="P8" s="4"/>
      <c r="Q8" s="6">
        <v>0</v>
      </c>
      <c r="R8" s="4"/>
      <c r="S8" s="6">
        <v>1344007522</v>
      </c>
    </row>
    <row r="9" spans="1:19">
      <c r="A9" s="1" t="s">
        <v>35</v>
      </c>
      <c r="C9" s="6">
        <v>17</v>
      </c>
      <c r="D9" s="4"/>
      <c r="E9" s="4" t="s">
        <v>86</v>
      </c>
      <c r="F9" s="4"/>
      <c r="G9" s="6">
        <v>8</v>
      </c>
      <c r="H9" s="4"/>
      <c r="I9" s="6">
        <v>67414</v>
      </c>
      <c r="J9" s="4"/>
      <c r="K9" s="6">
        <v>0</v>
      </c>
      <c r="L9" s="4"/>
      <c r="M9" s="6">
        <v>67414</v>
      </c>
      <c r="N9" s="4"/>
      <c r="O9" s="6">
        <v>55711285</v>
      </c>
      <c r="P9" s="4"/>
      <c r="Q9" s="6">
        <v>0</v>
      </c>
      <c r="R9" s="4"/>
      <c r="S9" s="6">
        <v>55711285</v>
      </c>
    </row>
    <row r="10" spans="1:19">
      <c r="A10" s="1" t="s">
        <v>35</v>
      </c>
      <c r="C10" s="6">
        <v>20</v>
      </c>
      <c r="D10" s="4"/>
      <c r="E10" s="4" t="s">
        <v>86</v>
      </c>
      <c r="F10" s="4"/>
      <c r="G10" s="6">
        <v>8</v>
      </c>
      <c r="H10" s="4"/>
      <c r="I10" s="6">
        <v>68565</v>
      </c>
      <c r="J10" s="4"/>
      <c r="K10" s="6">
        <v>0</v>
      </c>
      <c r="L10" s="4"/>
      <c r="M10" s="6">
        <v>68565</v>
      </c>
      <c r="N10" s="4"/>
      <c r="O10" s="6">
        <v>303444401</v>
      </c>
      <c r="P10" s="4"/>
      <c r="Q10" s="6">
        <v>0</v>
      </c>
      <c r="R10" s="4"/>
      <c r="S10" s="6">
        <v>303444401</v>
      </c>
    </row>
    <row r="11" spans="1:19">
      <c r="A11" s="1" t="s">
        <v>35</v>
      </c>
      <c r="C11" s="6">
        <v>20</v>
      </c>
      <c r="D11" s="4"/>
      <c r="E11" s="4" t="s">
        <v>86</v>
      </c>
      <c r="F11" s="4"/>
      <c r="G11" s="6">
        <v>8</v>
      </c>
      <c r="H11" s="4"/>
      <c r="I11" s="6">
        <v>68779</v>
      </c>
      <c r="J11" s="4"/>
      <c r="K11" s="6">
        <v>0</v>
      </c>
      <c r="L11" s="4"/>
      <c r="M11" s="6">
        <v>68779</v>
      </c>
      <c r="N11" s="4"/>
      <c r="O11" s="6">
        <v>8899760</v>
      </c>
      <c r="P11" s="4"/>
      <c r="Q11" s="6">
        <v>0</v>
      </c>
      <c r="R11" s="4"/>
      <c r="S11" s="6">
        <v>8899760</v>
      </c>
    </row>
    <row r="12" spans="1:19">
      <c r="A12" s="1" t="s">
        <v>35</v>
      </c>
      <c r="C12" s="6">
        <v>17</v>
      </c>
      <c r="D12" s="4"/>
      <c r="E12" s="4" t="s">
        <v>86</v>
      </c>
      <c r="F12" s="4"/>
      <c r="G12" s="6">
        <v>8</v>
      </c>
      <c r="H12" s="4"/>
      <c r="I12" s="6">
        <v>66906</v>
      </c>
      <c r="J12" s="4"/>
      <c r="K12" s="6">
        <v>0</v>
      </c>
      <c r="L12" s="4"/>
      <c r="M12" s="6">
        <v>66906</v>
      </c>
      <c r="N12" s="4"/>
      <c r="O12" s="6">
        <v>2659173</v>
      </c>
      <c r="P12" s="4"/>
      <c r="Q12" s="6">
        <v>0</v>
      </c>
      <c r="R12" s="4"/>
      <c r="S12" s="6">
        <v>2659173</v>
      </c>
    </row>
    <row r="13" spans="1:19">
      <c r="A13" s="1" t="s">
        <v>46</v>
      </c>
      <c r="C13" s="6">
        <v>17</v>
      </c>
      <c r="D13" s="4"/>
      <c r="E13" s="4" t="s">
        <v>86</v>
      </c>
      <c r="F13" s="4"/>
      <c r="G13" s="6">
        <v>8</v>
      </c>
      <c r="H13" s="4"/>
      <c r="I13" s="6">
        <v>1881902</v>
      </c>
      <c r="J13" s="4"/>
      <c r="K13" s="6">
        <v>0</v>
      </c>
      <c r="L13" s="4"/>
      <c r="M13" s="6">
        <v>1881902</v>
      </c>
      <c r="N13" s="4"/>
      <c r="O13" s="6">
        <v>4694619</v>
      </c>
      <c r="P13" s="4"/>
      <c r="Q13" s="6">
        <v>0</v>
      </c>
      <c r="R13" s="4"/>
      <c r="S13" s="6">
        <v>4694619</v>
      </c>
    </row>
    <row r="14" spans="1:19">
      <c r="A14" s="1" t="s">
        <v>46</v>
      </c>
      <c r="C14" s="6">
        <v>17</v>
      </c>
      <c r="D14" s="4"/>
      <c r="E14" s="4" t="s">
        <v>86</v>
      </c>
      <c r="F14" s="4"/>
      <c r="G14" s="6">
        <v>8</v>
      </c>
      <c r="H14" s="4"/>
      <c r="I14" s="6">
        <v>2507447</v>
      </c>
      <c r="J14" s="4"/>
      <c r="K14" s="6">
        <v>0</v>
      </c>
      <c r="L14" s="4"/>
      <c r="M14" s="6">
        <v>2507447</v>
      </c>
      <c r="N14" s="4"/>
      <c r="O14" s="6">
        <v>2798786</v>
      </c>
      <c r="P14" s="4"/>
      <c r="Q14" s="6">
        <v>0</v>
      </c>
      <c r="R14" s="4"/>
      <c r="S14" s="6">
        <v>2798786</v>
      </c>
    </row>
    <row r="15" spans="1:19">
      <c r="A15" s="1" t="s">
        <v>46</v>
      </c>
      <c r="C15" s="6">
        <v>17</v>
      </c>
      <c r="D15" s="4"/>
      <c r="E15" s="4" t="s">
        <v>86</v>
      </c>
      <c r="F15" s="4"/>
      <c r="G15" s="6">
        <v>8</v>
      </c>
      <c r="H15" s="4"/>
      <c r="I15" s="6">
        <v>854133</v>
      </c>
      <c r="J15" s="4"/>
      <c r="K15" s="6">
        <v>0</v>
      </c>
      <c r="L15" s="4"/>
      <c r="M15" s="6">
        <v>854133</v>
      </c>
      <c r="N15" s="4"/>
      <c r="O15" s="6">
        <v>1333997</v>
      </c>
      <c r="P15" s="4"/>
      <c r="Q15" s="6">
        <v>0</v>
      </c>
      <c r="R15" s="4"/>
      <c r="S15" s="6">
        <v>1333997</v>
      </c>
    </row>
    <row r="16" spans="1:19">
      <c r="A16" s="1" t="s">
        <v>46</v>
      </c>
      <c r="C16" s="6">
        <v>17</v>
      </c>
      <c r="D16" s="4"/>
      <c r="E16" s="4" t="s">
        <v>86</v>
      </c>
      <c r="F16" s="4"/>
      <c r="G16" s="6">
        <v>8</v>
      </c>
      <c r="H16" s="4"/>
      <c r="I16" s="6">
        <v>3211141</v>
      </c>
      <c r="J16" s="4"/>
      <c r="K16" s="6">
        <v>0</v>
      </c>
      <c r="L16" s="4"/>
      <c r="M16" s="6">
        <v>3211141</v>
      </c>
      <c r="N16" s="4"/>
      <c r="O16" s="6">
        <v>3336823</v>
      </c>
      <c r="P16" s="4"/>
      <c r="Q16" s="6">
        <v>0</v>
      </c>
      <c r="R16" s="4"/>
      <c r="S16" s="6">
        <v>3336823</v>
      </c>
    </row>
    <row r="17" spans="3:19" ht="24.75" thickBot="1">
      <c r="C17" s="4"/>
      <c r="D17" s="4"/>
      <c r="E17" s="4"/>
      <c r="F17" s="4"/>
      <c r="G17" s="4"/>
      <c r="H17" s="4"/>
      <c r="I17" s="11">
        <f>SUM(I8:I16)</f>
        <v>8726287</v>
      </c>
      <c r="J17" s="4"/>
      <c r="K17" s="11">
        <f>SUM(K8:K16)</f>
        <v>0</v>
      </c>
      <c r="L17" s="4"/>
      <c r="M17" s="11">
        <f>SUM(M8:M16)</f>
        <v>8726287</v>
      </c>
      <c r="N17" s="4"/>
      <c r="O17" s="11">
        <f>SUM(O8:O16)</f>
        <v>1726886366</v>
      </c>
      <c r="P17" s="4"/>
      <c r="Q17" s="11">
        <f>SUM(Q8:Q16)</f>
        <v>0</v>
      </c>
      <c r="R17" s="4"/>
      <c r="S17" s="11">
        <f>SUM(S8:S16)</f>
        <v>1726886366</v>
      </c>
    </row>
    <row r="18" spans="3:19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0"/>
  <sheetViews>
    <sheetView rightToLeft="1" workbookViewId="0">
      <selection activeCell="E8" sqref="E8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2" ht="24.75">
      <c r="A3" s="18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2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2" ht="24.75">
      <c r="A6" s="18" t="s">
        <v>3</v>
      </c>
      <c r="C6" s="19" t="s">
        <v>62</v>
      </c>
      <c r="D6" s="19" t="s">
        <v>62</v>
      </c>
      <c r="E6" s="19" t="s">
        <v>62</v>
      </c>
      <c r="F6" s="19" t="s">
        <v>62</v>
      </c>
      <c r="G6" s="19" t="s">
        <v>62</v>
      </c>
      <c r="I6" s="19" t="s">
        <v>54</v>
      </c>
      <c r="J6" s="19" t="s">
        <v>54</v>
      </c>
      <c r="K6" s="19" t="s">
        <v>54</v>
      </c>
      <c r="L6" s="19" t="s">
        <v>54</v>
      </c>
      <c r="M6" s="19" t="s">
        <v>54</v>
      </c>
      <c r="O6" s="19" t="s">
        <v>55</v>
      </c>
      <c r="P6" s="19" t="s">
        <v>55</v>
      </c>
      <c r="Q6" s="19" t="s">
        <v>55</v>
      </c>
      <c r="R6" s="19" t="s">
        <v>55</v>
      </c>
      <c r="S6" s="19" t="s">
        <v>55</v>
      </c>
    </row>
    <row r="7" spans="1:22" ht="24.75">
      <c r="A7" s="19" t="s">
        <v>3</v>
      </c>
      <c r="C7" s="19" t="s">
        <v>63</v>
      </c>
      <c r="E7" s="19" t="s">
        <v>64</v>
      </c>
      <c r="G7" s="19" t="s">
        <v>65</v>
      </c>
      <c r="I7" s="19" t="s">
        <v>66</v>
      </c>
      <c r="K7" s="19" t="s">
        <v>59</v>
      </c>
      <c r="M7" s="19" t="s">
        <v>67</v>
      </c>
      <c r="O7" s="19" t="s">
        <v>66</v>
      </c>
      <c r="Q7" s="19" t="s">
        <v>59</v>
      </c>
      <c r="S7" s="19" t="s">
        <v>67</v>
      </c>
    </row>
    <row r="8" spans="1:22">
      <c r="A8" s="1" t="s">
        <v>17</v>
      </c>
      <c r="C8" s="4" t="s">
        <v>68</v>
      </c>
      <c r="D8" s="4"/>
      <c r="E8" s="6">
        <v>171847359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34369471800</v>
      </c>
      <c r="P8" s="4"/>
      <c r="Q8" s="6">
        <v>0</v>
      </c>
      <c r="R8" s="4"/>
      <c r="S8" s="6">
        <v>34369471800</v>
      </c>
      <c r="T8" s="4"/>
      <c r="U8" s="4"/>
      <c r="V8" s="4"/>
    </row>
    <row r="9" spans="1:22" ht="24.75" thickBot="1">
      <c r="C9" s="4"/>
      <c r="D9" s="4"/>
      <c r="E9" s="4"/>
      <c r="F9" s="4"/>
      <c r="G9" s="4"/>
      <c r="H9" s="4"/>
      <c r="I9" s="11">
        <f>SUM(I8)</f>
        <v>0</v>
      </c>
      <c r="J9" s="4"/>
      <c r="K9" s="11">
        <f>SUM(K8)</f>
        <v>0</v>
      </c>
      <c r="L9" s="4"/>
      <c r="M9" s="11">
        <f>SUM(M8)</f>
        <v>0</v>
      </c>
      <c r="N9" s="4"/>
      <c r="O9" s="11">
        <f>SUM(O8)</f>
        <v>34369471800</v>
      </c>
      <c r="P9" s="4"/>
      <c r="Q9" s="11">
        <f>SUM(Q8)</f>
        <v>0</v>
      </c>
      <c r="R9" s="4"/>
      <c r="S9" s="11">
        <f>SUM(S8)</f>
        <v>34369471800</v>
      </c>
      <c r="T9" s="4"/>
      <c r="U9" s="4"/>
      <c r="V9" s="4"/>
    </row>
    <row r="10" spans="1:22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7"/>
  <sheetViews>
    <sheetView rightToLeft="1" workbookViewId="0">
      <selection activeCell="I11" sqref="I11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24.75">
      <c r="A3" s="18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9" ht="24.75">
      <c r="A6" s="18" t="s">
        <v>3</v>
      </c>
      <c r="C6" s="19" t="s">
        <v>54</v>
      </c>
      <c r="D6" s="19" t="s">
        <v>54</v>
      </c>
      <c r="E6" s="19" t="s">
        <v>54</v>
      </c>
      <c r="F6" s="19" t="s">
        <v>54</v>
      </c>
      <c r="G6" s="19" t="s">
        <v>54</v>
      </c>
      <c r="H6" s="19" t="s">
        <v>54</v>
      </c>
      <c r="I6" s="19" t="s">
        <v>54</v>
      </c>
      <c r="K6" s="19" t="s">
        <v>55</v>
      </c>
      <c r="L6" s="19" t="s">
        <v>55</v>
      </c>
      <c r="M6" s="19" t="s">
        <v>55</v>
      </c>
      <c r="N6" s="19" t="s">
        <v>55</v>
      </c>
      <c r="O6" s="19" t="s">
        <v>55</v>
      </c>
      <c r="P6" s="19" t="s">
        <v>55</v>
      </c>
      <c r="Q6" s="19" t="s">
        <v>55</v>
      </c>
    </row>
    <row r="7" spans="1:19" ht="24.75">
      <c r="A7" s="19" t="s">
        <v>3</v>
      </c>
      <c r="C7" s="19" t="s">
        <v>7</v>
      </c>
      <c r="E7" s="19" t="s">
        <v>69</v>
      </c>
      <c r="G7" s="19" t="s">
        <v>70</v>
      </c>
      <c r="I7" s="19" t="s">
        <v>71</v>
      </c>
      <c r="K7" s="19" t="s">
        <v>7</v>
      </c>
      <c r="M7" s="19" t="s">
        <v>69</v>
      </c>
      <c r="O7" s="19" t="s">
        <v>70</v>
      </c>
      <c r="Q7" s="19" t="s">
        <v>71</v>
      </c>
    </row>
    <row r="8" spans="1:19">
      <c r="A8" s="1" t="s">
        <v>15</v>
      </c>
      <c r="C8" s="6">
        <v>2375702</v>
      </c>
      <c r="D8" s="4"/>
      <c r="E8" s="7">
        <v>141390637030</v>
      </c>
      <c r="F8" s="7"/>
      <c r="G8" s="7">
        <v>117091893745</v>
      </c>
      <c r="H8" s="7"/>
      <c r="I8" s="7">
        <f>E8-G8</f>
        <v>24298743285</v>
      </c>
      <c r="J8" s="7"/>
      <c r="K8" s="7">
        <v>2375702</v>
      </c>
      <c r="L8" s="7"/>
      <c r="M8" s="7">
        <v>141390637030</v>
      </c>
      <c r="N8" s="7"/>
      <c r="O8" s="7">
        <v>115161409218</v>
      </c>
      <c r="P8" s="7"/>
      <c r="Q8" s="7">
        <f>M8-O8</f>
        <v>26229227812</v>
      </c>
      <c r="R8" s="4"/>
      <c r="S8" s="4"/>
    </row>
    <row r="9" spans="1:19">
      <c r="A9" s="1" t="s">
        <v>18</v>
      </c>
      <c r="C9" s="6">
        <v>97850894</v>
      </c>
      <c r="D9" s="4"/>
      <c r="E9" s="7">
        <v>1169040470231</v>
      </c>
      <c r="F9" s="7"/>
      <c r="G9" s="7">
        <v>1108150841030</v>
      </c>
      <c r="H9" s="7"/>
      <c r="I9" s="7">
        <f t="shared" ref="I9:I12" si="0">E9-G9</f>
        <v>60889629201</v>
      </c>
      <c r="J9" s="7"/>
      <c r="K9" s="7">
        <v>97850894</v>
      </c>
      <c r="L9" s="7"/>
      <c r="M9" s="7">
        <v>1169040470231</v>
      </c>
      <c r="N9" s="7"/>
      <c r="O9" s="7">
        <v>1037634225992</v>
      </c>
      <c r="P9" s="7"/>
      <c r="Q9" s="7">
        <f t="shared" ref="Q9:Q12" si="1">M9-O9</f>
        <v>131406244239</v>
      </c>
      <c r="R9" s="4"/>
      <c r="S9" s="4"/>
    </row>
    <row r="10" spans="1:19">
      <c r="A10" s="1" t="s">
        <v>17</v>
      </c>
      <c r="C10" s="6">
        <v>108374950</v>
      </c>
      <c r="D10" s="4"/>
      <c r="E10" s="7">
        <v>477786885187</v>
      </c>
      <c r="F10" s="7"/>
      <c r="G10" s="7">
        <v>466615929212</v>
      </c>
      <c r="H10" s="7"/>
      <c r="I10" s="7">
        <f t="shared" si="0"/>
        <v>11170955975</v>
      </c>
      <c r="J10" s="7"/>
      <c r="K10" s="7">
        <v>108374950</v>
      </c>
      <c r="L10" s="7"/>
      <c r="M10" s="7">
        <v>477786885187</v>
      </c>
      <c r="N10" s="7"/>
      <c r="O10" s="7">
        <v>428377277793</v>
      </c>
      <c r="P10" s="7"/>
      <c r="Q10" s="7">
        <f t="shared" si="1"/>
        <v>49409607394</v>
      </c>
      <c r="R10" s="4"/>
      <c r="S10" s="4"/>
    </row>
    <row r="11" spans="1:19">
      <c r="A11" s="1" t="s">
        <v>16</v>
      </c>
      <c r="C11" s="6">
        <v>6942524</v>
      </c>
      <c r="D11" s="4"/>
      <c r="E11" s="7">
        <v>2238161541921</v>
      </c>
      <c r="F11" s="7"/>
      <c r="G11" s="7">
        <v>2092361508264</v>
      </c>
      <c r="H11" s="7"/>
      <c r="I11" s="7">
        <f t="shared" si="0"/>
        <v>145800033657</v>
      </c>
      <c r="J11" s="7"/>
      <c r="K11" s="7">
        <v>6942524</v>
      </c>
      <c r="L11" s="7"/>
      <c r="M11" s="7">
        <v>2238161541921</v>
      </c>
      <c r="N11" s="7"/>
      <c r="O11" s="7">
        <v>1951880112169</v>
      </c>
      <c r="P11" s="7"/>
      <c r="Q11" s="7">
        <f t="shared" si="1"/>
        <v>286281429752</v>
      </c>
      <c r="R11" s="4"/>
      <c r="S11" s="4"/>
    </row>
    <row r="12" spans="1:19">
      <c r="A12" s="1" t="s">
        <v>19</v>
      </c>
      <c r="C12" s="6">
        <v>58768171</v>
      </c>
      <c r="D12" s="4"/>
      <c r="E12" s="7">
        <v>647424660571</v>
      </c>
      <c r="F12" s="7"/>
      <c r="G12" s="7">
        <v>647959315458</v>
      </c>
      <c r="H12" s="7"/>
      <c r="I12" s="7">
        <f t="shared" si="0"/>
        <v>-534654887</v>
      </c>
      <c r="J12" s="7"/>
      <c r="K12" s="7">
        <v>58768171</v>
      </c>
      <c r="L12" s="7"/>
      <c r="M12" s="7">
        <v>647424660571</v>
      </c>
      <c r="N12" s="7"/>
      <c r="O12" s="7">
        <v>646188060925</v>
      </c>
      <c r="P12" s="7"/>
      <c r="Q12" s="7">
        <f t="shared" si="1"/>
        <v>1236599646</v>
      </c>
      <c r="R12" s="4"/>
      <c r="S12" s="4"/>
    </row>
    <row r="13" spans="1:19" ht="24.75" thickBot="1">
      <c r="C13" s="4"/>
      <c r="D13" s="4"/>
      <c r="E13" s="11">
        <f>SUM(E8:E12)</f>
        <v>4673804194940</v>
      </c>
      <c r="F13" s="4"/>
      <c r="G13" s="11">
        <f>SUM(G8:G12)</f>
        <v>4432179487709</v>
      </c>
      <c r="H13" s="4"/>
      <c r="I13" s="11">
        <f>SUM(I8:I12)</f>
        <v>241624707231</v>
      </c>
      <c r="J13" s="4"/>
      <c r="K13" s="4"/>
      <c r="L13" s="4"/>
      <c r="M13" s="11">
        <f>SUM(M8:M12)</f>
        <v>4673804194940</v>
      </c>
      <c r="N13" s="4"/>
      <c r="O13" s="11">
        <f>SUM(O8:O12)</f>
        <v>4179241086097</v>
      </c>
      <c r="P13" s="4"/>
      <c r="Q13" s="11">
        <f>SUM(Q8:Q12)</f>
        <v>494563108843</v>
      </c>
      <c r="R13" s="4"/>
      <c r="S13" s="4"/>
    </row>
    <row r="14" spans="1:19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"/>
  <sheetViews>
    <sheetView rightToLeft="1" workbookViewId="0">
      <selection activeCell="C8" sqref="C8:Q13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21" t="s">
        <v>3</v>
      </c>
      <c r="C6" s="20" t="s">
        <v>54</v>
      </c>
      <c r="D6" s="20" t="s">
        <v>54</v>
      </c>
      <c r="E6" s="20" t="s">
        <v>54</v>
      </c>
      <c r="F6" s="20" t="s">
        <v>54</v>
      </c>
      <c r="G6" s="20" t="s">
        <v>54</v>
      </c>
      <c r="H6" s="20" t="s">
        <v>54</v>
      </c>
      <c r="I6" s="20" t="s">
        <v>54</v>
      </c>
      <c r="K6" s="20" t="s">
        <v>55</v>
      </c>
      <c r="L6" s="20" t="s">
        <v>55</v>
      </c>
      <c r="M6" s="20" t="s">
        <v>55</v>
      </c>
      <c r="N6" s="20" t="s">
        <v>55</v>
      </c>
      <c r="O6" s="20" t="s">
        <v>55</v>
      </c>
      <c r="P6" s="20" t="s">
        <v>55</v>
      </c>
      <c r="Q6" s="20" t="s">
        <v>55</v>
      </c>
    </row>
    <row r="7" spans="1:17" ht="24.75">
      <c r="A7" s="19" t="s">
        <v>3</v>
      </c>
      <c r="C7" s="19" t="s">
        <v>7</v>
      </c>
      <c r="E7" s="19" t="s">
        <v>69</v>
      </c>
      <c r="G7" s="19" t="s">
        <v>70</v>
      </c>
      <c r="I7" s="19" t="s">
        <v>72</v>
      </c>
      <c r="K7" s="19" t="s">
        <v>7</v>
      </c>
      <c r="M7" s="19" t="s">
        <v>69</v>
      </c>
      <c r="O7" s="19" t="s">
        <v>70</v>
      </c>
      <c r="Q7" s="19" t="s">
        <v>72</v>
      </c>
    </row>
    <row r="8" spans="1:17">
      <c r="A8" s="1" t="s">
        <v>16</v>
      </c>
      <c r="C8" s="7">
        <v>2724371</v>
      </c>
      <c r="D8" s="7"/>
      <c r="E8" s="7">
        <v>850424630211</v>
      </c>
      <c r="F8" s="7"/>
      <c r="G8" s="7">
        <v>750325887377</v>
      </c>
      <c r="H8" s="7"/>
      <c r="I8" s="7">
        <f>E8-G8</f>
        <v>100098742834</v>
      </c>
      <c r="J8" s="7"/>
      <c r="K8" s="7">
        <v>24212165</v>
      </c>
      <c r="L8" s="7"/>
      <c r="M8" s="7">
        <v>6500996060819</v>
      </c>
      <c r="N8" s="7"/>
      <c r="O8" s="7">
        <v>6508757079655</v>
      </c>
      <c r="P8" s="7"/>
      <c r="Q8" s="7">
        <f>M8-O8</f>
        <v>-7761018836</v>
      </c>
    </row>
    <row r="9" spans="1:17">
      <c r="A9" s="1" t="s">
        <v>18</v>
      </c>
      <c r="C9" s="7">
        <v>47142998</v>
      </c>
      <c r="D9" s="7"/>
      <c r="E9" s="7">
        <v>564262787966</v>
      </c>
      <c r="F9" s="7"/>
      <c r="G9" s="7">
        <v>488644893025</v>
      </c>
      <c r="H9" s="7"/>
      <c r="I9" s="7">
        <f t="shared" ref="I9:I13" si="0">E9-G9</f>
        <v>75617894941</v>
      </c>
      <c r="J9" s="7"/>
      <c r="K9" s="7">
        <v>252759862</v>
      </c>
      <c r="L9" s="7"/>
      <c r="M9" s="7">
        <v>2577876131507</v>
      </c>
      <c r="N9" s="7"/>
      <c r="O9" s="7">
        <v>2555683474545</v>
      </c>
      <c r="P9" s="7"/>
      <c r="Q9" s="7">
        <f t="shared" ref="Q9:Q13" si="1">M9-O9</f>
        <v>22192656962</v>
      </c>
    </row>
    <row r="10" spans="1:17">
      <c r="A10" s="1" t="s">
        <v>15</v>
      </c>
      <c r="C10" s="7">
        <v>11092035</v>
      </c>
      <c r="D10" s="7"/>
      <c r="E10" s="7">
        <v>566066223807</v>
      </c>
      <c r="F10" s="7"/>
      <c r="G10" s="7">
        <v>527822340014</v>
      </c>
      <c r="H10" s="7"/>
      <c r="I10" s="7">
        <f t="shared" si="0"/>
        <v>38243883793</v>
      </c>
      <c r="J10" s="7"/>
      <c r="K10" s="7">
        <v>197649889</v>
      </c>
      <c r="L10" s="7"/>
      <c r="M10" s="7">
        <v>7780638973561</v>
      </c>
      <c r="N10" s="7"/>
      <c r="O10" s="7">
        <v>7701714100401</v>
      </c>
      <c r="P10" s="7"/>
      <c r="Q10" s="7">
        <f t="shared" si="1"/>
        <v>78924873160</v>
      </c>
    </row>
    <row r="11" spans="1:17">
      <c r="A11" s="1" t="s">
        <v>19</v>
      </c>
      <c r="C11" s="7">
        <v>523274376</v>
      </c>
      <c r="D11" s="7"/>
      <c r="E11" s="7">
        <v>5723622927937</v>
      </c>
      <c r="F11" s="7"/>
      <c r="G11" s="7">
        <v>5712529848774</v>
      </c>
      <c r="H11" s="7"/>
      <c r="I11" s="7">
        <f t="shared" si="0"/>
        <v>11093079163</v>
      </c>
      <c r="J11" s="7"/>
      <c r="K11" s="7">
        <v>2882105400</v>
      </c>
      <c r="L11" s="7"/>
      <c r="M11" s="7">
        <v>30299271956158</v>
      </c>
      <c r="N11" s="7"/>
      <c r="O11" s="7">
        <v>30247146570080</v>
      </c>
      <c r="P11" s="7"/>
      <c r="Q11" s="7">
        <f t="shared" si="1"/>
        <v>52125386078</v>
      </c>
    </row>
    <row r="12" spans="1:17">
      <c r="A12" s="1" t="s">
        <v>17</v>
      </c>
      <c r="C12" s="7">
        <v>66088111</v>
      </c>
      <c r="D12" s="7"/>
      <c r="E12" s="7">
        <v>283752738003</v>
      </c>
      <c r="F12" s="7"/>
      <c r="G12" s="7">
        <v>260015642961</v>
      </c>
      <c r="H12" s="7"/>
      <c r="I12" s="7">
        <f t="shared" si="0"/>
        <v>23737095042</v>
      </c>
      <c r="J12" s="7"/>
      <c r="K12" s="7">
        <v>167582262</v>
      </c>
      <c r="L12" s="7"/>
      <c r="M12" s="7">
        <v>699544974096</v>
      </c>
      <c r="N12" s="7"/>
      <c r="O12" s="7">
        <v>661927808366</v>
      </c>
      <c r="P12" s="7"/>
      <c r="Q12" s="7">
        <f t="shared" si="1"/>
        <v>37617165730</v>
      </c>
    </row>
    <row r="13" spans="1:17">
      <c r="A13" s="1" t="s">
        <v>73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1000</v>
      </c>
      <c r="L13" s="7"/>
      <c r="M13" s="7">
        <v>1000</v>
      </c>
      <c r="N13" s="7"/>
      <c r="O13" s="7">
        <v>1000</v>
      </c>
      <c r="P13" s="7"/>
      <c r="Q13" s="7">
        <f t="shared" si="1"/>
        <v>0</v>
      </c>
    </row>
    <row r="14" spans="1:17" ht="24.75" thickBot="1">
      <c r="C14" s="4"/>
      <c r="D14" s="4"/>
      <c r="E14" s="11">
        <f>SUM(E8:E13)</f>
        <v>7988129307924</v>
      </c>
      <c r="F14" s="4"/>
      <c r="G14" s="11">
        <f>SUM(G8:G13)</f>
        <v>7739338612151</v>
      </c>
      <c r="H14" s="4"/>
      <c r="I14" s="11">
        <f>SUM(I8:I13)</f>
        <v>248790695773</v>
      </c>
      <c r="J14" s="4"/>
      <c r="K14" s="4"/>
      <c r="L14" s="4"/>
      <c r="M14" s="11">
        <f>SUM(M8:M13)</f>
        <v>47858328097141</v>
      </c>
      <c r="N14" s="4"/>
      <c r="O14" s="11">
        <f>SUM(O8:O13)</f>
        <v>47675229034047</v>
      </c>
      <c r="P14" s="4"/>
      <c r="Q14" s="11">
        <f>SUM(Q8:Q13)</f>
        <v>183099063094</v>
      </c>
    </row>
    <row r="15" spans="1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workbookViewId="0">
      <selection activeCell="I15" sqref="I15"/>
    </sheetView>
  </sheetViews>
  <sheetFormatPr defaultRowHeight="24"/>
  <cols>
    <col min="1" max="1" width="32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9" t="s">
        <v>54</v>
      </c>
      <c r="D6" s="19" t="s">
        <v>54</v>
      </c>
      <c r="E6" s="19" t="s">
        <v>54</v>
      </c>
      <c r="F6" s="19" t="s">
        <v>54</v>
      </c>
      <c r="G6" s="19" t="s">
        <v>54</v>
      </c>
      <c r="H6" s="19" t="s">
        <v>54</v>
      </c>
      <c r="I6" s="19" t="s">
        <v>54</v>
      </c>
      <c r="J6" s="19" t="s">
        <v>54</v>
      </c>
      <c r="K6" s="19" t="s">
        <v>54</v>
      </c>
      <c r="M6" s="19" t="s">
        <v>55</v>
      </c>
      <c r="N6" s="19" t="s">
        <v>55</v>
      </c>
      <c r="O6" s="19" t="s">
        <v>55</v>
      </c>
      <c r="P6" s="19" t="s">
        <v>55</v>
      </c>
      <c r="Q6" s="19" t="s">
        <v>55</v>
      </c>
      <c r="R6" s="19" t="s">
        <v>55</v>
      </c>
      <c r="S6" s="19" t="s">
        <v>55</v>
      </c>
      <c r="T6" s="19" t="s">
        <v>55</v>
      </c>
      <c r="U6" s="19" t="s">
        <v>55</v>
      </c>
    </row>
    <row r="7" spans="1:21" ht="24.75">
      <c r="A7" s="19" t="s">
        <v>3</v>
      </c>
      <c r="C7" s="19" t="s">
        <v>74</v>
      </c>
      <c r="E7" s="19" t="s">
        <v>75</v>
      </c>
      <c r="G7" s="19" t="s">
        <v>76</v>
      </c>
      <c r="I7" s="5" t="s">
        <v>28</v>
      </c>
      <c r="K7" s="19" t="s">
        <v>77</v>
      </c>
      <c r="M7" s="19" t="s">
        <v>74</v>
      </c>
      <c r="O7" s="19" t="s">
        <v>75</v>
      </c>
      <c r="Q7" s="19" t="s">
        <v>76</v>
      </c>
      <c r="S7" s="19" t="s">
        <v>28</v>
      </c>
      <c r="U7" s="19" t="s">
        <v>77</v>
      </c>
    </row>
    <row r="8" spans="1:21">
      <c r="A8" s="1" t="s">
        <v>16</v>
      </c>
      <c r="C8" s="13">
        <v>0</v>
      </c>
      <c r="D8" s="13"/>
      <c r="E8" s="13">
        <v>145800033657</v>
      </c>
      <c r="F8" s="13"/>
      <c r="G8" s="13">
        <v>100098742834</v>
      </c>
      <c r="H8" s="13"/>
      <c r="I8" s="15">
        <f>C8+E8+G8</f>
        <v>245898776491</v>
      </c>
      <c r="J8" s="4"/>
      <c r="K8" s="9">
        <f>I8/$I$14</f>
        <v>0.50140916248708112</v>
      </c>
      <c r="L8" s="4"/>
      <c r="M8" s="7">
        <v>0</v>
      </c>
      <c r="N8" s="7"/>
      <c r="O8" s="7">
        <v>286281429752</v>
      </c>
      <c r="P8" s="7"/>
      <c r="Q8" s="7">
        <v>-7761018836</v>
      </c>
      <c r="R8" s="7"/>
      <c r="S8" s="7">
        <f>M8+O8+Q8</f>
        <v>278520410916</v>
      </c>
      <c r="T8" s="4"/>
      <c r="U8" s="9">
        <f>S8/$S$14</f>
        <v>0.39116296777798243</v>
      </c>
    </row>
    <row r="9" spans="1:21">
      <c r="A9" s="1" t="s">
        <v>18</v>
      </c>
      <c r="C9" s="13">
        <v>0</v>
      </c>
      <c r="D9" s="13"/>
      <c r="E9" s="13">
        <v>60889629201</v>
      </c>
      <c r="F9" s="13"/>
      <c r="G9" s="13">
        <v>75617894941</v>
      </c>
      <c r="H9" s="13"/>
      <c r="I9" s="15">
        <f t="shared" ref="I9:I12" si="0">C9+E9+G9</f>
        <v>136507524142</v>
      </c>
      <c r="J9" s="4"/>
      <c r="K9" s="9">
        <f t="shared" ref="K9:K13" si="1">I9/$I$14</f>
        <v>0.27835080893836972</v>
      </c>
      <c r="L9" s="4"/>
      <c r="M9" s="7">
        <v>0</v>
      </c>
      <c r="N9" s="7"/>
      <c r="O9" s="7">
        <v>131406244239</v>
      </c>
      <c r="P9" s="7"/>
      <c r="Q9" s="7">
        <v>22192656962</v>
      </c>
      <c r="R9" s="7"/>
      <c r="S9" s="7">
        <f t="shared" ref="S9:S13" si="2">M9+O9+Q9</f>
        <v>153598901201</v>
      </c>
      <c r="T9" s="4"/>
      <c r="U9" s="9">
        <f t="shared" ref="U9:U13" si="3">S9/$S$14</f>
        <v>0.21571920651567861</v>
      </c>
    </row>
    <row r="10" spans="1:21">
      <c r="A10" s="1" t="s">
        <v>15</v>
      </c>
      <c r="C10" s="13">
        <v>0</v>
      </c>
      <c r="D10" s="13"/>
      <c r="E10" s="13">
        <v>24298743285</v>
      </c>
      <c r="F10" s="13"/>
      <c r="G10" s="13">
        <v>38243883793</v>
      </c>
      <c r="H10" s="13"/>
      <c r="I10" s="15">
        <f t="shared" si="0"/>
        <v>62542627078</v>
      </c>
      <c r="J10" s="4"/>
      <c r="K10" s="9">
        <f t="shared" si="1"/>
        <v>0.12752989954006375</v>
      </c>
      <c r="L10" s="4"/>
      <c r="M10" s="7">
        <v>0</v>
      </c>
      <c r="N10" s="7"/>
      <c r="O10" s="7">
        <v>26229227812</v>
      </c>
      <c r="P10" s="7"/>
      <c r="Q10" s="7">
        <v>78924873160</v>
      </c>
      <c r="R10" s="7"/>
      <c r="S10" s="7">
        <f t="shared" si="2"/>
        <v>105154100972</v>
      </c>
      <c r="T10" s="4"/>
      <c r="U10" s="9">
        <f t="shared" si="3"/>
        <v>0.14768178057384246</v>
      </c>
    </row>
    <row r="11" spans="1:21">
      <c r="A11" s="1" t="s">
        <v>19</v>
      </c>
      <c r="C11" s="13">
        <v>0</v>
      </c>
      <c r="D11" s="13"/>
      <c r="E11" s="13">
        <v>-534654886</v>
      </c>
      <c r="F11" s="13"/>
      <c r="G11" s="13">
        <v>11093079163</v>
      </c>
      <c r="H11" s="13"/>
      <c r="I11" s="15">
        <f t="shared" si="0"/>
        <v>10558424277</v>
      </c>
      <c r="J11" s="4"/>
      <c r="K11" s="9">
        <f t="shared" si="1"/>
        <v>2.152955272678065E-2</v>
      </c>
      <c r="L11" s="4"/>
      <c r="M11" s="7">
        <v>0</v>
      </c>
      <c r="N11" s="7"/>
      <c r="O11" s="7">
        <v>1236599646</v>
      </c>
      <c r="P11" s="7"/>
      <c r="Q11" s="7">
        <v>52125386078</v>
      </c>
      <c r="R11" s="7"/>
      <c r="S11" s="7">
        <f t="shared" si="2"/>
        <v>53361985724</v>
      </c>
      <c r="T11" s="4"/>
      <c r="U11" s="9">
        <f t="shared" si="3"/>
        <v>7.4943278425010681E-2</v>
      </c>
    </row>
    <row r="12" spans="1:21">
      <c r="A12" s="1" t="s">
        <v>17</v>
      </c>
      <c r="C12" s="13">
        <v>0</v>
      </c>
      <c r="D12" s="13"/>
      <c r="E12" s="13">
        <v>11170955974</v>
      </c>
      <c r="F12" s="13"/>
      <c r="G12" s="13">
        <v>23737095042</v>
      </c>
      <c r="H12" s="13"/>
      <c r="I12" s="15">
        <f t="shared" si="0"/>
        <v>34908051016</v>
      </c>
      <c r="J12" s="4"/>
      <c r="K12" s="9">
        <f t="shared" si="1"/>
        <v>7.1180576307704746E-2</v>
      </c>
      <c r="L12" s="4"/>
      <c r="M12" s="7">
        <v>34369471800</v>
      </c>
      <c r="N12" s="7"/>
      <c r="O12" s="7">
        <v>49409607394</v>
      </c>
      <c r="P12" s="7"/>
      <c r="Q12" s="7">
        <v>37617165730</v>
      </c>
      <c r="R12" s="7"/>
      <c r="S12" s="7">
        <f t="shared" si="2"/>
        <v>121396244924</v>
      </c>
      <c r="T12" s="4"/>
      <c r="U12" s="9">
        <f t="shared" si="3"/>
        <v>0.17049276670748581</v>
      </c>
    </row>
    <row r="13" spans="1:21">
      <c r="A13" s="1" t="s">
        <v>73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f>C13+E13+G13</f>
        <v>0</v>
      </c>
      <c r="J13" s="4"/>
      <c r="K13" s="9">
        <f t="shared" si="1"/>
        <v>0</v>
      </c>
      <c r="L13" s="4"/>
      <c r="M13" s="7">
        <v>0</v>
      </c>
      <c r="N13" s="7"/>
      <c r="O13" s="7">
        <v>0</v>
      </c>
      <c r="P13" s="7"/>
      <c r="Q13" s="7">
        <v>0</v>
      </c>
      <c r="R13" s="7"/>
      <c r="S13" s="7">
        <f t="shared" si="2"/>
        <v>0</v>
      </c>
      <c r="T13" s="4"/>
      <c r="U13" s="9">
        <f t="shared" si="3"/>
        <v>0</v>
      </c>
    </row>
    <row r="14" spans="1:21" ht="24.75" thickBot="1">
      <c r="C14" s="14">
        <f>SUM(C8:C13)</f>
        <v>0</v>
      </c>
      <c r="D14" s="13"/>
      <c r="E14" s="14">
        <f>SUM(E8:E13)</f>
        <v>241624707231</v>
      </c>
      <c r="F14" s="13"/>
      <c r="G14" s="14">
        <f>SUM(G8:G13)</f>
        <v>248790695773</v>
      </c>
      <c r="H14" s="13"/>
      <c r="I14" s="16">
        <f>SUM(I8:I13)</f>
        <v>490415403004</v>
      </c>
      <c r="J14" s="4"/>
      <c r="K14" s="10">
        <f>SUM(K8:K13)</f>
        <v>1</v>
      </c>
      <c r="L14" s="4"/>
      <c r="M14" s="11">
        <f>SUM(M8:M13)</f>
        <v>34369471800</v>
      </c>
      <c r="N14" s="4"/>
      <c r="O14" s="11">
        <f>SUM(O8:O13)</f>
        <v>494563108843</v>
      </c>
      <c r="P14" s="4"/>
      <c r="Q14" s="11">
        <f>SUM(Q8:Q13)</f>
        <v>183099063094</v>
      </c>
      <c r="R14" s="4"/>
      <c r="S14" s="11">
        <f>SUM(S8:S13)</f>
        <v>712031643737</v>
      </c>
      <c r="T14" s="4"/>
      <c r="U14" s="10">
        <f>SUM(U8:U13)</f>
        <v>0.99999999999999989</v>
      </c>
    </row>
    <row r="15" spans="1:21" ht="24.75" thickTop="1">
      <c r="C15" s="4"/>
      <c r="D15" s="4"/>
      <c r="E15" s="13"/>
      <c r="F15" s="4"/>
      <c r="G15" s="13"/>
      <c r="H15" s="4"/>
      <c r="I15" s="4"/>
      <c r="J15" s="4"/>
      <c r="K15" s="4"/>
      <c r="L15" s="4"/>
      <c r="M15" s="6"/>
      <c r="N15" s="4"/>
      <c r="O15" s="6"/>
      <c r="P15" s="4"/>
      <c r="Q15" s="6"/>
      <c r="R15" s="4"/>
      <c r="S15" s="4"/>
      <c r="T15" s="4"/>
      <c r="U15" s="4"/>
    </row>
    <row r="16" spans="1:2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3:2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</sheetData>
  <mergeCells count="15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تاییدیه</vt:lpstr>
      <vt:lpstr>سهام.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2023-01-24T13:14:58Z</dcterms:created>
  <dcterms:modified xsi:type="dcterms:W3CDTF">2023-01-30T14:30:47Z</dcterms:modified>
</cp:coreProperties>
</file>