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\"/>
    </mc:Choice>
  </mc:AlternateContent>
  <xr:revisionPtr revIDLastSave="0" documentId="13_ncr:1_{5365A138-E9FA-4FEF-A102-9642BE70281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C8" i="15"/>
  <c r="C7" i="15"/>
  <c r="K17" i="13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I17" i="13"/>
  <c r="E17" i="13"/>
  <c r="C14" i="11"/>
  <c r="S9" i="11"/>
  <c r="S10" i="11"/>
  <c r="S11" i="11"/>
  <c r="S12" i="11"/>
  <c r="S13" i="11"/>
  <c r="S8" i="11"/>
  <c r="I9" i="11"/>
  <c r="I10" i="11"/>
  <c r="I11" i="11"/>
  <c r="I12" i="11"/>
  <c r="I13" i="11"/>
  <c r="I8" i="11"/>
  <c r="E14" i="11"/>
  <c r="G14" i="11"/>
  <c r="M14" i="11"/>
  <c r="O14" i="11"/>
  <c r="Q14" i="11"/>
  <c r="Q9" i="10"/>
  <c r="Q10" i="10"/>
  <c r="Q11" i="10"/>
  <c r="Q12" i="10"/>
  <c r="Q13" i="10"/>
  <c r="Q8" i="10"/>
  <c r="I9" i="10"/>
  <c r="I10" i="10"/>
  <c r="I11" i="10"/>
  <c r="I12" i="10"/>
  <c r="I13" i="10"/>
  <c r="I8" i="10"/>
  <c r="E14" i="10"/>
  <c r="G14" i="10"/>
  <c r="M14" i="10"/>
  <c r="O14" i="10"/>
  <c r="Q9" i="9"/>
  <c r="Q10" i="9"/>
  <c r="Q11" i="9"/>
  <c r="Q12" i="9"/>
  <c r="Q8" i="9"/>
  <c r="I9" i="9"/>
  <c r="I10" i="9"/>
  <c r="I11" i="9"/>
  <c r="I12" i="9"/>
  <c r="I8" i="9"/>
  <c r="E13" i="9"/>
  <c r="G13" i="9"/>
  <c r="M13" i="9"/>
  <c r="O13" i="9"/>
  <c r="I9" i="8"/>
  <c r="K9" i="8"/>
  <c r="M9" i="8"/>
  <c r="O9" i="8"/>
  <c r="Q9" i="8"/>
  <c r="S9" i="8"/>
  <c r="S17" i="7"/>
  <c r="Q17" i="7"/>
  <c r="O17" i="7"/>
  <c r="M17" i="7"/>
  <c r="K17" i="7"/>
  <c r="I17" i="7"/>
  <c r="S18" i="6"/>
  <c r="K18" i="6"/>
  <c r="M18" i="6"/>
  <c r="O18" i="6"/>
  <c r="Q18" i="6"/>
  <c r="Y15" i="1"/>
  <c r="E15" i="1"/>
  <c r="G15" i="1"/>
  <c r="K15" i="1"/>
  <c r="O15" i="1"/>
  <c r="W15" i="1"/>
  <c r="U15" i="1"/>
  <c r="S14" i="11" l="1"/>
  <c r="I14" i="11"/>
  <c r="Q14" i="10"/>
  <c r="I14" i="10"/>
  <c r="Q13" i="9"/>
  <c r="I13" i="9"/>
  <c r="K9" i="11" l="1"/>
  <c r="K13" i="11"/>
  <c r="K10" i="11"/>
  <c r="K8" i="11"/>
  <c r="K11" i="11"/>
  <c r="K12" i="11"/>
  <c r="U9" i="11"/>
  <c r="U13" i="11"/>
  <c r="U12" i="11"/>
  <c r="U10" i="11"/>
  <c r="U8" i="11"/>
  <c r="U11" i="11"/>
  <c r="K14" i="11" l="1"/>
  <c r="U14" i="11"/>
</calcChain>
</file>

<file path=xl/sharedStrings.xml><?xml version="1.0" encoding="utf-8"?>
<sst xmlns="http://schemas.openxmlformats.org/spreadsheetml/2006/main" count="367" uniqueCount="90">
  <si>
    <t>صندوق سرمایه‌گذاری اختصاصی بازارگردانی مفید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</si>
  <si>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</si>
  <si>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</si>
  <si>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</si>
  <si>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</si>
  <si>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</si>
  <si>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</si>
  <si>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</si>
  <si>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</si>
  <si>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</si>
  <si>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</si>
  <si>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</si>
  <si>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</si>
  <si>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</si>
  <si>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</si>
  <si>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</si>
  <si>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</si>
  <si>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</si>
  <si>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</si>
  <si>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</si>
  <si>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س. اهرمی مفید-س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</si>
  <si>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</si>
  <si>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</si>
  <si>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</si>
  <si>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</si>
  <si>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</si>
  <si>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</si>
  <si>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</si>
  <si>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</si>
  <si>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</si>
  <si>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</si>
  <si>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</si>
  <si>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</si>
  <si>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</si>
  <si>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</si>
  <si>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</si>
  <si>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</si>
  <si>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</si>
  <si>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</si>
  <si>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</si>
  <si>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</si>
  <si>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</si>
  <si>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</si>
  <si>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</si>
  <si>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</si>
  <si>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</si>
  <si>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</si>
  <si>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</si>
  <si>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</si>
  <si>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</si>
  <si>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</si>
  <si>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</si>
  <si>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</si>
  <si>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</si>
  <si>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</si>
  <si>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</si>
  <si>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</si>
  <si>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</si>
  <si>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</si>
  <si>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</si>
  <si>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</si>
  <si>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</si>
  <si>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</si>
  <si>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</si>
  <si>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</si>
  <si>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</si>
  <si>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</si>
  <si>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</si>
  <si>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</si>
  <si>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</si>
  <si>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</si>
  <si>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</si>
  <si>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</si>
  <si>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</si>
  <si>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</si>
  <si>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</si>
  <si>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</si>
  <si>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</si>
  <si>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</si>
  <si>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</si>
  <si>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</si>
  <si>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</si>
  <si>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</si>
  <si>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</si>
  <si>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</si>
  <si>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</si>
  <si>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1401/11/01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</si>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</sst>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10</xdr:col>
          <xdr:colOff>314325</xdr:colOff>
          <xdr:row>33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7A6AEF4-EB51-B068-27F1-73642934F3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77D5-FFEF-484D-9492-64CA05E89398}">
  <dimension ref="A1"/>
  <sheetViews>
    <sheetView rightToLeft="1" view="pageBreakPreview" zoomScale="60" zoomScaleNormal="100" workbookViewId="0">
      <selection activeCell="D34" sqref="D34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95250</xdr:colOff>
                <xdr:row>1</xdr:row>
                <xdr:rowOff>19050</xdr:rowOff>
              </from>
              <to>
                <xdr:col>10</xdr:col>
                <xdr:colOff>323850</xdr:colOff>
                <xdr:row>33</xdr:row>
                <xdr:rowOff>76200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9" sqref="E9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3" t="s">
        <v>0</v>
      </c>
      <c r="B2" s="13"/>
      <c r="C2" s="13"/>
      <c r="D2" s="13"/>
      <c r="E2" s="13"/>
    </row>
    <row r="3" spans="1:5" ht="24.75">
      <c r="A3" s="13" t="s">
        <v>53</v>
      </c>
      <c r="B3" s="13"/>
      <c r="C3" s="13"/>
      <c r="D3" s="13"/>
      <c r="E3" s="13"/>
    </row>
    <row r="4" spans="1:5" ht="24.75">
      <c r="A4" s="13" t="s">
        <v>2</v>
      </c>
      <c r="B4" s="13"/>
      <c r="C4" s="13"/>
      <c r="D4" s="13"/>
      <c r="E4" s="13"/>
    </row>
    <row r="5" spans="1:5" ht="24.75">
      <c r="C5" s="13" t="s">
        <v>55</v>
      </c>
      <c r="E5" s="2" t="s">
        <v>88</v>
      </c>
    </row>
    <row r="6" spans="1:5" ht="24.75">
      <c r="A6" s="13" t="s">
        <v>82</v>
      </c>
      <c r="C6" s="14"/>
      <c r="E6" s="5" t="s">
        <v>89</v>
      </c>
    </row>
    <row r="7" spans="1:5" ht="24.75">
      <c r="A7" s="14" t="s">
        <v>82</v>
      </c>
      <c r="C7" s="14" t="s">
        <v>29</v>
      </c>
      <c r="E7" s="14" t="s">
        <v>29</v>
      </c>
    </row>
    <row r="8" spans="1:5">
      <c r="A8" s="1" t="s">
        <v>83</v>
      </c>
      <c r="C8" s="6">
        <v>0</v>
      </c>
      <c r="D8" s="4"/>
      <c r="E8" s="6">
        <v>800</v>
      </c>
    </row>
    <row r="9" spans="1:5" ht="25.5" thickBot="1">
      <c r="A9" s="2" t="s">
        <v>62</v>
      </c>
      <c r="C9" s="11">
        <v>0</v>
      </c>
      <c r="D9" s="4"/>
      <c r="E9" s="11">
        <v>800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E15" sqref="E15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3" t="s">
        <v>0</v>
      </c>
      <c r="B2" s="13"/>
      <c r="C2" s="13"/>
      <c r="D2" s="13"/>
      <c r="E2" s="13"/>
      <c r="F2" s="13"/>
      <c r="G2" s="13"/>
    </row>
    <row r="3" spans="1:7" ht="24.75">
      <c r="A3" s="13" t="s">
        <v>53</v>
      </c>
      <c r="B3" s="13"/>
      <c r="C3" s="13"/>
      <c r="D3" s="13"/>
      <c r="E3" s="13"/>
      <c r="F3" s="13"/>
      <c r="G3" s="13"/>
    </row>
    <row r="4" spans="1:7" ht="24.75">
      <c r="A4" s="13" t="s">
        <v>2</v>
      </c>
      <c r="B4" s="13"/>
      <c r="C4" s="13"/>
      <c r="D4" s="13"/>
      <c r="E4" s="13"/>
      <c r="F4" s="13"/>
      <c r="G4" s="13"/>
    </row>
    <row r="6" spans="1:7" ht="24.75">
      <c r="A6" s="14" t="s">
        <v>57</v>
      </c>
      <c r="C6" s="14" t="s">
        <v>29</v>
      </c>
      <c r="E6" s="14" t="s">
        <v>77</v>
      </c>
      <c r="G6" s="14" t="s">
        <v>13</v>
      </c>
    </row>
    <row r="7" spans="1:7">
      <c r="A7" s="1" t="s">
        <v>84</v>
      </c>
      <c r="C7" s="7">
        <f>'سرمایه‌گذاری در سهام'!I14</f>
        <v>-118813070988</v>
      </c>
      <c r="D7" s="4"/>
      <c r="E7" s="9">
        <f>C7/$C$9</f>
        <v>1.0003516821619693</v>
      </c>
      <c r="F7" s="4"/>
      <c r="G7" s="9">
        <v>-2.3718374058329245E-2</v>
      </c>
    </row>
    <row r="8" spans="1:7">
      <c r="A8" s="1" t="s">
        <v>85</v>
      </c>
      <c r="C8" s="7">
        <f>'درآمد سپرده بانکی'!E17</f>
        <v>41769748</v>
      </c>
      <c r="D8" s="4"/>
      <c r="E8" s="9">
        <f>C8/$C$9</f>
        <v>-3.5168216196938248E-4</v>
      </c>
      <c r="F8" s="4"/>
      <c r="G8" s="9">
        <v>8.3383966018874351E-6</v>
      </c>
    </row>
    <row r="9" spans="1:7" ht="24.75" thickBot="1">
      <c r="C9" s="8">
        <f>SUM(C7:C8)</f>
        <v>-118771301240</v>
      </c>
      <c r="D9" s="4"/>
      <c r="E9" s="10">
        <f>SUM(E7:E8)</f>
        <v>1</v>
      </c>
      <c r="F9" s="4"/>
      <c r="G9" s="10">
        <f>SUM(G7:G8)</f>
        <v>-2.3710035661727358E-2</v>
      </c>
    </row>
    <row r="10" spans="1:7" ht="24.75" thickTop="1">
      <c r="C10" s="7"/>
      <c r="D10" s="4"/>
      <c r="E10" s="4"/>
      <c r="F10" s="4"/>
      <c r="G10" s="4"/>
    </row>
    <row r="11" spans="1:7">
      <c r="C11" s="4"/>
      <c r="D11" s="4"/>
      <c r="E11" s="4"/>
      <c r="F11" s="4"/>
      <c r="G11" s="4"/>
    </row>
    <row r="12" spans="1:7">
      <c r="C12" s="4"/>
      <c r="D12" s="4"/>
      <c r="E12" s="4"/>
      <c r="F12" s="4"/>
      <c r="G12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1"/>
  <sheetViews>
    <sheetView rightToLeft="1" tabSelected="1" workbookViewId="0">
      <selection activeCell="G20" sqref="G20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9.140625" style="1" bestFit="1" customWidth="1"/>
    <col min="16" max="16" width="0.570312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6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6" ht="24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6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6" ht="24.75">
      <c r="A6" s="13" t="s">
        <v>3</v>
      </c>
      <c r="C6" s="14" t="s">
        <v>6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6" ht="24.7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6" ht="24.7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6">
      <c r="A9" s="1" t="s">
        <v>15</v>
      </c>
      <c r="C9" s="7">
        <v>2375702</v>
      </c>
      <c r="D9" s="7"/>
      <c r="E9" s="7">
        <v>115161409218</v>
      </c>
      <c r="F9" s="7"/>
      <c r="G9" s="7">
        <v>141390637030.198</v>
      </c>
      <c r="H9" s="7"/>
      <c r="I9" s="7">
        <v>25623991</v>
      </c>
      <c r="J9" s="7"/>
      <c r="K9" s="7">
        <v>1574195354117</v>
      </c>
      <c r="L9" s="7"/>
      <c r="M9" s="7">
        <v>-25414040</v>
      </c>
      <c r="N9" s="7"/>
      <c r="O9" s="7">
        <v>1652400220490</v>
      </c>
      <c r="P9" s="7"/>
      <c r="Q9" s="7">
        <v>2585653</v>
      </c>
      <c r="R9" s="7"/>
      <c r="S9" s="7">
        <v>75058</v>
      </c>
      <c r="T9" s="7"/>
      <c r="U9" s="7">
        <v>166862370047</v>
      </c>
      <c r="V9" s="7"/>
      <c r="W9" s="7">
        <v>194029305867.13901</v>
      </c>
      <c r="X9" s="4"/>
      <c r="Y9" s="9">
        <v>3.8733614210675386E-2</v>
      </c>
      <c r="Z9" s="4"/>
    </row>
    <row r="10" spans="1:26">
      <c r="A10" s="1" t="s">
        <v>16</v>
      </c>
      <c r="C10" s="7">
        <v>6942524</v>
      </c>
      <c r="D10" s="7"/>
      <c r="E10" s="7">
        <v>1936120715266</v>
      </c>
      <c r="F10" s="7"/>
      <c r="G10" s="7">
        <v>2238161541921.5</v>
      </c>
      <c r="H10" s="7"/>
      <c r="I10" s="7">
        <v>2705058</v>
      </c>
      <c r="J10" s="7"/>
      <c r="K10" s="7">
        <v>820741468653</v>
      </c>
      <c r="L10" s="7"/>
      <c r="M10" s="7">
        <v>-2328285</v>
      </c>
      <c r="N10" s="7"/>
      <c r="O10" s="7">
        <v>711768968301</v>
      </c>
      <c r="P10" s="7"/>
      <c r="Q10" s="7">
        <v>7319297</v>
      </c>
      <c r="R10" s="7"/>
      <c r="S10" s="7">
        <v>305810</v>
      </c>
      <c r="T10" s="7"/>
      <c r="U10" s="7">
        <v>2096484113358</v>
      </c>
      <c r="V10" s="7"/>
      <c r="W10" s="7">
        <v>2237782615943.7998</v>
      </c>
      <c r="X10" s="4"/>
      <c r="Y10" s="9">
        <v>0.44672328309350962</v>
      </c>
      <c r="Z10" s="4"/>
    </row>
    <row r="11" spans="1:26">
      <c r="A11" s="1" t="s">
        <v>17</v>
      </c>
      <c r="C11" s="7">
        <v>108374950</v>
      </c>
      <c r="D11" s="7"/>
      <c r="E11" s="7">
        <v>422886929786</v>
      </c>
      <c r="F11" s="7"/>
      <c r="G11" s="7">
        <v>477786885187.65601</v>
      </c>
      <c r="H11" s="7"/>
      <c r="I11" s="7">
        <v>2398356</v>
      </c>
      <c r="J11" s="7"/>
      <c r="K11" s="7">
        <v>9931455560</v>
      </c>
      <c r="L11" s="7"/>
      <c r="M11" s="7">
        <v>-1046200</v>
      </c>
      <c r="N11" s="7"/>
      <c r="O11" s="7">
        <v>4417845083</v>
      </c>
      <c r="P11" s="7"/>
      <c r="Q11" s="7">
        <v>109727106</v>
      </c>
      <c r="R11" s="7"/>
      <c r="S11" s="7">
        <v>3926</v>
      </c>
      <c r="T11" s="7"/>
      <c r="U11" s="7">
        <v>428732827205</v>
      </c>
      <c r="V11" s="7"/>
      <c r="W11" s="7">
        <v>430461218806.20099</v>
      </c>
      <c r="X11" s="4"/>
      <c r="Y11" s="9">
        <v>8.5931961192055803E-2</v>
      </c>
      <c r="Z11" s="4"/>
    </row>
    <row r="12" spans="1:26">
      <c r="A12" s="1" t="s">
        <v>18</v>
      </c>
      <c r="C12" s="7">
        <v>97850894</v>
      </c>
      <c r="D12" s="7"/>
      <c r="E12" s="7">
        <v>1037696995620</v>
      </c>
      <c r="F12" s="7"/>
      <c r="G12" s="7">
        <v>1169040470231.47</v>
      </c>
      <c r="H12" s="7"/>
      <c r="I12" s="7">
        <v>14622794</v>
      </c>
      <c r="J12" s="7"/>
      <c r="K12" s="7">
        <v>163162276111</v>
      </c>
      <c r="L12" s="7"/>
      <c r="M12" s="7">
        <v>-10732574</v>
      </c>
      <c r="N12" s="7"/>
      <c r="O12" s="7">
        <v>121291941615</v>
      </c>
      <c r="P12" s="7"/>
      <c r="Q12" s="7">
        <v>101741114</v>
      </c>
      <c r="R12" s="7"/>
      <c r="S12" s="7">
        <v>10950</v>
      </c>
      <c r="T12" s="7"/>
      <c r="U12" s="7">
        <v>1086494632726</v>
      </c>
      <c r="V12" s="7"/>
      <c r="W12" s="7">
        <v>1113800607815.3999</v>
      </c>
      <c r="X12" s="4"/>
      <c r="Y12" s="9">
        <v>0.2223453970416123</v>
      </c>
      <c r="Z12" s="4"/>
    </row>
    <row r="13" spans="1:26">
      <c r="A13" s="1" t="s">
        <v>19</v>
      </c>
      <c r="C13" s="7">
        <v>58768171</v>
      </c>
      <c r="D13" s="7"/>
      <c r="E13" s="7">
        <v>646188060925</v>
      </c>
      <c r="F13" s="7"/>
      <c r="G13" s="7">
        <v>647424660571.75305</v>
      </c>
      <c r="H13" s="7"/>
      <c r="I13" s="7">
        <v>522559412</v>
      </c>
      <c r="J13" s="7"/>
      <c r="K13" s="7">
        <v>5814710906976</v>
      </c>
      <c r="L13" s="7"/>
      <c r="M13" s="7">
        <v>-522930645</v>
      </c>
      <c r="N13" s="7"/>
      <c r="O13" s="7">
        <v>5816685341283</v>
      </c>
      <c r="P13" s="7"/>
      <c r="Q13" s="7">
        <v>58396938</v>
      </c>
      <c r="R13" s="7"/>
      <c r="S13" s="7">
        <v>11223</v>
      </c>
      <c r="T13" s="7"/>
      <c r="U13" s="7">
        <v>654893130836</v>
      </c>
      <c r="V13" s="7"/>
      <c r="W13" s="7">
        <v>655364258090</v>
      </c>
      <c r="X13" s="4"/>
      <c r="Y13" s="9">
        <v>0.13082882622797945</v>
      </c>
      <c r="Z13" s="4"/>
    </row>
    <row r="14" spans="1:26">
      <c r="A14" s="1" t="s">
        <v>20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11478364</v>
      </c>
      <c r="J14" s="7"/>
      <c r="K14" s="7">
        <v>135782887223</v>
      </c>
      <c r="L14" s="7"/>
      <c r="M14" s="7">
        <v>-11478364</v>
      </c>
      <c r="N14" s="7"/>
      <c r="O14" s="7">
        <v>135513149297</v>
      </c>
      <c r="P14" s="7"/>
      <c r="Q14" s="7">
        <v>0</v>
      </c>
      <c r="R14" s="7"/>
      <c r="S14" s="7">
        <v>0</v>
      </c>
      <c r="T14" s="7"/>
      <c r="U14" s="7">
        <v>0</v>
      </c>
      <c r="V14" s="7"/>
      <c r="W14" s="7">
        <v>0</v>
      </c>
      <c r="X14" s="4"/>
      <c r="Y14" s="9">
        <v>0</v>
      </c>
      <c r="Z14" s="4"/>
    </row>
    <row r="15" spans="1:26" ht="24.75" thickBot="1">
      <c r="C15" s="7"/>
      <c r="D15" s="7"/>
      <c r="E15" s="8">
        <f>SUM(E9:E14)</f>
        <v>4158054110815</v>
      </c>
      <c r="F15" s="7"/>
      <c r="G15" s="8">
        <f>SUM(G9:G14)</f>
        <v>4673804194942.5771</v>
      </c>
      <c r="H15" s="7"/>
      <c r="I15" s="7"/>
      <c r="J15" s="7"/>
      <c r="K15" s="8">
        <f>SUM(K9:K14)</f>
        <v>8518524348640</v>
      </c>
      <c r="L15" s="7"/>
      <c r="M15" s="7"/>
      <c r="N15" s="7"/>
      <c r="O15" s="8">
        <f>SUM(O9:O14)</f>
        <v>8442077466069</v>
      </c>
      <c r="P15" s="7"/>
      <c r="Q15" s="7"/>
      <c r="R15" s="7"/>
      <c r="S15" s="7"/>
      <c r="T15" s="7"/>
      <c r="U15" s="8">
        <f>SUM(U9:U14)</f>
        <v>4433467074172</v>
      </c>
      <c r="V15" s="7"/>
      <c r="W15" s="8">
        <f>SUM(W9:W14)</f>
        <v>4631438006522.54</v>
      </c>
      <c r="X15" s="4"/>
      <c r="Y15" s="10">
        <f>SUM(Y9:Y14)</f>
        <v>0.92456308176583246</v>
      </c>
      <c r="Z15" s="4"/>
    </row>
    <row r="16" spans="1:26" ht="24.75" thickTop="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3:26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6"/>
      <c r="Z17" s="4"/>
    </row>
    <row r="18" spans="3:26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3:26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3:26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3:26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21"/>
  <sheetViews>
    <sheetView rightToLeft="1" topLeftCell="A2" workbookViewId="0">
      <selection activeCell="S12" sqref="S12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2" ht="24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2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22" ht="24.75">
      <c r="A6" s="13" t="s">
        <v>24</v>
      </c>
      <c r="C6" s="14" t="s">
        <v>25</v>
      </c>
      <c r="D6" s="14" t="s">
        <v>25</v>
      </c>
      <c r="E6" s="14" t="s">
        <v>25</v>
      </c>
      <c r="F6" s="14" t="s">
        <v>25</v>
      </c>
      <c r="G6" s="14" t="s">
        <v>25</v>
      </c>
      <c r="H6" s="14" t="s">
        <v>25</v>
      </c>
      <c r="I6" s="14" t="s">
        <v>25</v>
      </c>
      <c r="K6" s="14" t="s">
        <v>86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22" ht="24.75">
      <c r="A7" s="14" t="s">
        <v>24</v>
      </c>
      <c r="C7" s="14" t="s">
        <v>26</v>
      </c>
      <c r="E7" s="14" t="s">
        <v>27</v>
      </c>
      <c r="G7" s="14" t="s">
        <v>28</v>
      </c>
      <c r="I7" s="14" t="s">
        <v>22</v>
      </c>
      <c r="K7" s="14" t="s">
        <v>29</v>
      </c>
      <c r="M7" s="14" t="s">
        <v>30</v>
      </c>
      <c r="O7" s="14" t="s">
        <v>31</v>
      </c>
      <c r="Q7" s="14" t="s">
        <v>29</v>
      </c>
      <c r="S7" s="14" t="s">
        <v>23</v>
      </c>
    </row>
    <row r="8" spans="1:22">
      <c r="A8" s="1" t="s">
        <v>32</v>
      </c>
      <c r="C8" s="4" t="s">
        <v>33</v>
      </c>
      <c r="D8" s="4"/>
      <c r="E8" s="4" t="s">
        <v>34</v>
      </c>
      <c r="F8" s="4"/>
      <c r="G8" s="4" t="s">
        <v>35</v>
      </c>
      <c r="H8" s="4"/>
      <c r="I8" s="6">
        <v>8</v>
      </c>
      <c r="J8" s="4"/>
      <c r="K8" s="6">
        <v>178469</v>
      </c>
      <c r="L8" s="4"/>
      <c r="M8" s="6">
        <v>0</v>
      </c>
      <c r="N8" s="4"/>
      <c r="O8" s="6">
        <v>0</v>
      </c>
      <c r="P8" s="4"/>
      <c r="Q8" s="6">
        <v>178469</v>
      </c>
      <c r="R8" s="4"/>
      <c r="S8" s="9">
        <v>3.5627346929223727E-8</v>
      </c>
      <c r="T8" s="4"/>
      <c r="U8" s="4"/>
      <c r="V8" s="4"/>
    </row>
    <row r="9" spans="1:22">
      <c r="A9" s="1" t="s">
        <v>36</v>
      </c>
      <c r="C9" s="4" t="s">
        <v>37</v>
      </c>
      <c r="D9" s="4"/>
      <c r="E9" s="4" t="s">
        <v>34</v>
      </c>
      <c r="F9" s="4"/>
      <c r="G9" s="4" t="s">
        <v>38</v>
      </c>
      <c r="H9" s="4"/>
      <c r="I9" s="6">
        <v>8</v>
      </c>
      <c r="J9" s="4"/>
      <c r="K9" s="6">
        <v>10320120</v>
      </c>
      <c r="L9" s="4"/>
      <c r="M9" s="6">
        <v>67414</v>
      </c>
      <c r="N9" s="4"/>
      <c r="O9" s="6">
        <v>0</v>
      </c>
      <c r="P9" s="4"/>
      <c r="Q9" s="6">
        <v>10387534</v>
      </c>
      <c r="R9" s="4"/>
      <c r="S9" s="9">
        <v>2.0736389936465549E-6</v>
      </c>
      <c r="T9" s="4"/>
      <c r="U9" s="4"/>
      <c r="V9" s="4"/>
    </row>
    <row r="10" spans="1:22">
      <c r="A10" s="1" t="s">
        <v>39</v>
      </c>
      <c r="C10" s="4" t="s">
        <v>40</v>
      </c>
      <c r="D10" s="4"/>
      <c r="E10" s="4" t="s">
        <v>34</v>
      </c>
      <c r="F10" s="4"/>
      <c r="G10" s="4" t="s">
        <v>41</v>
      </c>
      <c r="H10" s="4"/>
      <c r="I10" s="6">
        <v>8</v>
      </c>
      <c r="J10" s="4"/>
      <c r="K10" s="6">
        <v>310196487364</v>
      </c>
      <c r="L10" s="4"/>
      <c r="M10" s="6">
        <v>0</v>
      </c>
      <c r="N10" s="4"/>
      <c r="O10" s="6">
        <v>206520000000</v>
      </c>
      <c r="P10" s="4"/>
      <c r="Q10" s="6">
        <v>103676487364</v>
      </c>
      <c r="R10" s="4"/>
      <c r="S10" s="9">
        <v>2.0696693452199023E-2</v>
      </c>
      <c r="T10" s="4"/>
      <c r="U10" s="4"/>
      <c r="V10" s="4"/>
    </row>
    <row r="11" spans="1:22">
      <c r="A11" s="1" t="s">
        <v>36</v>
      </c>
      <c r="C11" s="4" t="s">
        <v>42</v>
      </c>
      <c r="D11" s="4"/>
      <c r="E11" s="4" t="s">
        <v>34</v>
      </c>
      <c r="F11" s="4"/>
      <c r="G11" s="4" t="s">
        <v>43</v>
      </c>
      <c r="H11" s="4"/>
      <c r="I11" s="6">
        <v>8</v>
      </c>
      <c r="J11" s="4"/>
      <c r="K11" s="6">
        <v>10564730</v>
      </c>
      <c r="L11" s="4"/>
      <c r="M11" s="6">
        <v>61250</v>
      </c>
      <c r="N11" s="4"/>
      <c r="O11" s="6">
        <v>0</v>
      </c>
      <c r="P11" s="4"/>
      <c r="Q11" s="6">
        <v>10625980</v>
      </c>
      <c r="R11" s="4"/>
      <c r="S11" s="9">
        <v>2.1212394080932413E-6</v>
      </c>
      <c r="T11" s="4"/>
      <c r="U11" s="4"/>
      <c r="V11" s="4"/>
    </row>
    <row r="12" spans="1:22">
      <c r="A12" s="1" t="s">
        <v>36</v>
      </c>
      <c r="C12" s="4" t="s">
        <v>44</v>
      </c>
      <c r="D12" s="4"/>
      <c r="E12" s="4" t="s">
        <v>34</v>
      </c>
      <c r="F12" s="4"/>
      <c r="G12" s="4" t="s">
        <v>43</v>
      </c>
      <c r="H12" s="4"/>
      <c r="I12" s="6">
        <v>8</v>
      </c>
      <c r="J12" s="4"/>
      <c r="K12" s="6">
        <v>10597794</v>
      </c>
      <c r="L12" s="4"/>
      <c r="M12" s="6">
        <v>61442</v>
      </c>
      <c r="N12" s="4"/>
      <c r="O12" s="6">
        <v>0</v>
      </c>
      <c r="P12" s="4"/>
      <c r="Q12" s="6">
        <v>10659236</v>
      </c>
      <c r="R12" s="4"/>
      <c r="S12" s="9">
        <v>2.1278782251958095E-6</v>
      </c>
      <c r="T12" s="4"/>
      <c r="U12" s="4"/>
      <c r="V12" s="4"/>
    </row>
    <row r="13" spans="1:22">
      <c r="A13" s="1" t="s">
        <v>36</v>
      </c>
      <c r="C13" s="4" t="s">
        <v>45</v>
      </c>
      <c r="D13" s="4"/>
      <c r="E13" s="4" t="s">
        <v>34</v>
      </c>
      <c r="F13" s="4"/>
      <c r="G13" s="4" t="s">
        <v>46</v>
      </c>
      <c r="H13" s="4"/>
      <c r="I13" s="6">
        <v>8</v>
      </c>
      <c r="J13" s="4"/>
      <c r="K13" s="6">
        <v>10309173</v>
      </c>
      <c r="L13" s="4"/>
      <c r="M13" s="6">
        <v>65662</v>
      </c>
      <c r="N13" s="4"/>
      <c r="O13" s="6">
        <v>0</v>
      </c>
      <c r="P13" s="4"/>
      <c r="Q13" s="6">
        <v>10374835</v>
      </c>
      <c r="R13" s="4"/>
      <c r="S13" s="9">
        <v>2.0711039221290692E-6</v>
      </c>
      <c r="T13" s="4"/>
      <c r="U13" s="4"/>
      <c r="V13" s="4"/>
    </row>
    <row r="14" spans="1:22">
      <c r="A14" s="1" t="s">
        <v>47</v>
      </c>
      <c r="C14" s="4" t="s">
        <v>48</v>
      </c>
      <c r="D14" s="4"/>
      <c r="E14" s="4" t="s">
        <v>34</v>
      </c>
      <c r="F14" s="4"/>
      <c r="G14" s="4" t="s">
        <v>49</v>
      </c>
      <c r="H14" s="4"/>
      <c r="I14" s="6">
        <v>8</v>
      </c>
      <c r="J14" s="4"/>
      <c r="K14" s="6">
        <v>1491598362</v>
      </c>
      <c r="L14" s="4"/>
      <c r="M14" s="6">
        <v>117212629856</v>
      </c>
      <c r="N14" s="4"/>
      <c r="O14" s="6">
        <v>110000000000</v>
      </c>
      <c r="P14" s="4"/>
      <c r="Q14" s="6">
        <v>8704228218</v>
      </c>
      <c r="R14" s="4"/>
      <c r="S14" s="9">
        <v>1.737604617461995E-3</v>
      </c>
      <c r="T14" s="4"/>
      <c r="U14" s="4"/>
      <c r="V14" s="4"/>
    </row>
    <row r="15" spans="1:22">
      <c r="A15" s="1" t="s">
        <v>47</v>
      </c>
      <c r="C15" s="4" t="s">
        <v>50</v>
      </c>
      <c r="D15" s="4"/>
      <c r="E15" s="4" t="s">
        <v>34</v>
      </c>
      <c r="F15" s="4"/>
      <c r="G15" s="4" t="s">
        <v>49</v>
      </c>
      <c r="H15" s="4"/>
      <c r="I15" s="6">
        <v>8</v>
      </c>
      <c r="J15" s="4"/>
      <c r="K15" s="6">
        <v>74931804322</v>
      </c>
      <c r="L15" s="4"/>
      <c r="M15" s="6">
        <v>1670387898763</v>
      </c>
      <c r="N15" s="4"/>
      <c r="O15" s="6">
        <v>1655551935120</v>
      </c>
      <c r="P15" s="4"/>
      <c r="Q15" s="6">
        <v>89767767965</v>
      </c>
      <c r="R15" s="4"/>
      <c r="S15" s="9">
        <v>1.7920128494870877E-2</v>
      </c>
      <c r="T15" s="4"/>
      <c r="U15" s="4"/>
      <c r="V15" s="4"/>
    </row>
    <row r="16" spans="1:22">
      <c r="A16" s="1" t="s">
        <v>47</v>
      </c>
      <c r="C16" s="4" t="s">
        <v>51</v>
      </c>
      <c r="D16" s="4"/>
      <c r="E16" s="4" t="s">
        <v>34</v>
      </c>
      <c r="F16" s="4"/>
      <c r="G16" s="4" t="s">
        <v>49</v>
      </c>
      <c r="H16" s="4"/>
      <c r="I16" s="6">
        <v>8</v>
      </c>
      <c r="J16" s="4"/>
      <c r="K16" s="6">
        <v>76548144055</v>
      </c>
      <c r="L16" s="4"/>
      <c r="M16" s="6">
        <v>708309714361</v>
      </c>
      <c r="N16" s="4"/>
      <c r="O16" s="6">
        <v>741000000000</v>
      </c>
      <c r="P16" s="4"/>
      <c r="Q16" s="6">
        <v>43857858416</v>
      </c>
      <c r="R16" s="4"/>
      <c r="S16" s="9">
        <v>8.7552411755520924E-3</v>
      </c>
      <c r="T16" s="4"/>
      <c r="U16" s="4"/>
      <c r="V16" s="4"/>
    </row>
    <row r="17" spans="1:22">
      <c r="A17" s="1" t="s">
        <v>47</v>
      </c>
      <c r="C17" s="4" t="s">
        <v>52</v>
      </c>
      <c r="D17" s="4"/>
      <c r="E17" s="4" t="s">
        <v>34</v>
      </c>
      <c r="F17" s="4"/>
      <c r="G17" s="4" t="s">
        <v>49</v>
      </c>
      <c r="H17" s="4"/>
      <c r="I17" s="6">
        <v>8</v>
      </c>
      <c r="J17" s="4"/>
      <c r="K17" s="6">
        <v>5277361096</v>
      </c>
      <c r="L17" s="4"/>
      <c r="M17" s="6">
        <v>3675701709028</v>
      </c>
      <c r="N17" s="4"/>
      <c r="O17" s="6">
        <v>3549264007539</v>
      </c>
      <c r="P17" s="4"/>
      <c r="Q17" s="6">
        <v>131715062585</v>
      </c>
      <c r="R17" s="4"/>
      <c r="S17" s="9">
        <v>2.6293968311136447E-2</v>
      </c>
      <c r="T17" s="4"/>
      <c r="U17" s="4"/>
      <c r="V17" s="4"/>
    </row>
    <row r="18" spans="1:22" ht="24.75" thickBot="1">
      <c r="C18" s="4"/>
      <c r="D18" s="4"/>
      <c r="E18" s="4"/>
      <c r="F18" s="4"/>
      <c r="G18" s="4"/>
      <c r="H18" s="4"/>
      <c r="I18" s="4"/>
      <c r="J18" s="4"/>
      <c r="K18" s="11">
        <f>SUM(K8:K17)</f>
        <v>468487365485</v>
      </c>
      <c r="L18" s="4"/>
      <c r="M18" s="11">
        <f>SUM(M8:M17)</f>
        <v>6171612207776</v>
      </c>
      <c r="N18" s="4"/>
      <c r="O18" s="11">
        <f>SUM(O8:O17)</f>
        <v>6262335942659</v>
      </c>
      <c r="P18" s="4"/>
      <c r="Q18" s="11">
        <f>SUM(Q8:Q17)</f>
        <v>377763630602</v>
      </c>
      <c r="R18" s="4"/>
      <c r="S18" s="10">
        <f>SUM(S8:S17)</f>
        <v>7.5412065539116432E-2</v>
      </c>
      <c r="T18" s="4"/>
      <c r="U18" s="4"/>
      <c r="V18" s="4"/>
    </row>
    <row r="19" spans="1:22" ht="24.75" thickTop="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:C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3"/>
  <sheetViews>
    <sheetView rightToLeft="1" topLeftCell="A2" workbookViewId="0">
      <selection activeCell="O18" sqref="O18"/>
    </sheetView>
  </sheetViews>
  <sheetFormatPr defaultRowHeight="24"/>
  <cols>
    <col min="1" max="1" width="25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.7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.75">
      <c r="A6" s="14" t="s">
        <v>54</v>
      </c>
      <c r="B6" s="14" t="s">
        <v>54</v>
      </c>
      <c r="C6" s="14" t="s">
        <v>54</v>
      </c>
      <c r="D6" s="14" t="s">
        <v>54</v>
      </c>
      <c r="E6" s="14" t="s">
        <v>54</v>
      </c>
      <c r="F6" s="14" t="s">
        <v>54</v>
      </c>
      <c r="G6" s="14" t="s">
        <v>54</v>
      </c>
      <c r="I6" s="14" t="s">
        <v>55</v>
      </c>
      <c r="J6" s="14" t="s">
        <v>55</v>
      </c>
      <c r="K6" s="14" t="s">
        <v>55</v>
      </c>
      <c r="L6" s="14" t="s">
        <v>55</v>
      </c>
      <c r="M6" s="14" t="s">
        <v>55</v>
      </c>
      <c r="O6" s="14" t="s">
        <v>56</v>
      </c>
      <c r="P6" s="14" t="s">
        <v>56</v>
      </c>
      <c r="Q6" s="14" t="s">
        <v>56</v>
      </c>
      <c r="R6" s="14" t="s">
        <v>56</v>
      </c>
      <c r="S6" s="14" t="s">
        <v>56</v>
      </c>
    </row>
    <row r="7" spans="1:19" ht="24.75">
      <c r="A7" s="14" t="s">
        <v>57</v>
      </c>
      <c r="C7" s="14" t="s">
        <v>58</v>
      </c>
      <c r="E7" s="14" t="s">
        <v>21</v>
      </c>
      <c r="G7" s="14" t="s">
        <v>22</v>
      </c>
      <c r="I7" s="14" t="s">
        <v>59</v>
      </c>
      <c r="K7" s="14" t="s">
        <v>60</v>
      </c>
      <c r="M7" s="14" t="s">
        <v>61</v>
      </c>
      <c r="O7" s="14" t="s">
        <v>59</v>
      </c>
      <c r="Q7" s="14" t="s">
        <v>60</v>
      </c>
      <c r="S7" s="14" t="s">
        <v>61</v>
      </c>
    </row>
    <row r="8" spans="1:19">
      <c r="A8" s="1" t="s">
        <v>32</v>
      </c>
      <c r="C8" s="6">
        <v>30</v>
      </c>
      <c r="D8" s="4"/>
      <c r="E8" s="4" t="s">
        <v>87</v>
      </c>
      <c r="F8" s="4"/>
      <c r="G8" s="6">
        <v>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1344007522</v>
      </c>
      <c r="P8" s="4"/>
      <c r="Q8" s="6">
        <v>0</v>
      </c>
      <c r="R8" s="4"/>
      <c r="S8" s="6">
        <v>1344007522</v>
      </c>
    </row>
    <row r="9" spans="1:19">
      <c r="A9" s="1" t="s">
        <v>36</v>
      </c>
      <c r="C9" s="6">
        <v>17</v>
      </c>
      <c r="D9" s="4"/>
      <c r="E9" s="4" t="s">
        <v>87</v>
      </c>
      <c r="F9" s="4"/>
      <c r="G9" s="6">
        <v>8</v>
      </c>
      <c r="H9" s="4"/>
      <c r="I9" s="6">
        <v>67414</v>
      </c>
      <c r="J9" s="4"/>
      <c r="K9" s="6">
        <v>0</v>
      </c>
      <c r="L9" s="4"/>
      <c r="M9" s="6">
        <v>67414</v>
      </c>
      <c r="N9" s="4"/>
      <c r="O9" s="6">
        <v>55778699</v>
      </c>
      <c r="P9" s="4"/>
      <c r="Q9" s="6">
        <v>0</v>
      </c>
      <c r="R9" s="4"/>
      <c r="S9" s="6">
        <v>55778699</v>
      </c>
    </row>
    <row r="10" spans="1:19">
      <c r="A10" s="1" t="s">
        <v>36</v>
      </c>
      <c r="C10" s="6">
        <v>20</v>
      </c>
      <c r="D10" s="4"/>
      <c r="E10" s="4" t="s">
        <v>87</v>
      </c>
      <c r="F10" s="4"/>
      <c r="G10" s="6">
        <v>8</v>
      </c>
      <c r="H10" s="4"/>
      <c r="I10" s="6">
        <v>61250</v>
      </c>
      <c r="J10" s="4"/>
      <c r="K10" s="6">
        <v>0</v>
      </c>
      <c r="L10" s="4"/>
      <c r="M10" s="6">
        <v>61250</v>
      </c>
      <c r="N10" s="4"/>
      <c r="O10" s="6">
        <v>303505651</v>
      </c>
      <c r="P10" s="4"/>
      <c r="Q10" s="6">
        <v>0</v>
      </c>
      <c r="R10" s="4"/>
      <c r="S10" s="6">
        <v>303505651</v>
      </c>
    </row>
    <row r="11" spans="1:19">
      <c r="A11" s="1" t="s">
        <v>36</v>
      </c>
      <c r="C11" s="6">
        <v>20</v>
      </c>
      <c r="D11" s="4"/>
      <c r="E11" s="4" t="s">
        <v>87</v>
      </c>
      <c r="F11" s="4"/>
      <c r="G11" s="6">
        <v>8</v>
      </c>
      <c r="H11" s="4"/>
      <c r="I11" s="6">
        <v>61442</v>
      </c>
      <c r="J11" s="4"/>
      <c r="K11" s="6">
        <v>0</v>
      </c>
      <c r="L11" s="4"/>
      <c r="M11" s="6">
        <v>61442</v>
      </c>
      <c r="N11" s="4"/>
      <c r="O11" s="6">
        <v>8961202</v>
      </c>
      <c r="P11" s="4"/>
      <c r="Q11" s="6">
        <v>0</v>
      </c>
      <c r="R11" s="4"/>
      <c r="S11" s="6">
        <v>8961202</v>
      </c>
    </row>
    <row r="12" spans="1:19">
      <c r="A12" s="1" t="s">
        <v>36</v>
      </c>
      <c r="C12" s="6">
        <v>17</v>
      </c>
      <c r="D12" s="4"/>
      <c r="E12" s="4" t="s">
        <v>87</v>
      </c>
      <c r="F12" s="4"/>
      <c r="G12" s="6">
        <v>8</v>
      </c>
      <c r="H12" s="4"/>
      <c r="I12" s="6">
        <v>65662</v>
      </c>
      <c r="J12" s="4"/>
      <c r="K12" s="6">
        <v>0</v>
      </c>
      <c r="L12" s="4"/>
      <c r="M12" s="6">
        <v>65662</v>
      </c>
      <c r="N12" s="4"/>
      <c r="O12" s="6">
        <v>2724835</v>
      </c>
      <c r="P12" s="4"/>
      <c r="Q12" s="6">
        <v>0</v>
      </c>
      <c r="R12" s="4"/>
      <c r="S12" s="6">
        <v>2724835</v>
      </c>
    </row>
    <row r="13" spans="1:19">
      <c r="A13" s="1" t="s">
        <v>47</v>
      </c>
      <c r="C13" s="6">
        <v>17</v>
      </c>
      <c r="D13" s="4"/>
      <c r="E13" s="4" t="s">
        <v>87</v>
      </c>
      <c r="F13" s="4"/>
      <c r="G13" s="6">
        <v>8</v>
      </c>
      <c r="H13" s="4"/>
      <c r="I13" s="6">
        <v>6129856</v>
      </c>
      <c r="J13" s="4"/>
      <c r="K13" s="6">
        <v>0</v>
      </c>
      <c r="L13" s="4"/>
      <c r="M13" s="6">
        <v>6129856</v>
      </c>
      <c r="N13" s="4"/>
      <c r="O13" s="6">
        <v>10824475</v>
      </c>
      <c r="P13" s="4"/>
      <c r="Q13" s="6">
        <v>0</v>
      </c>
      <c r="R13" s="4"/>
      <c r="S13" s="6">
        <v>10824475</v>
      </c>
    </row>
    <row r="14" spans="1:19">
      <c r="A14" s="1" t="s">
        <v>47</v>
      </c>
      <c r="C14" s="6">
        <v>17</v>
      </c>
      <c r="D14" s="4"/>
      <c r="E14" s="4" t="s">
        <v>87</v>
      </c>
      <c r="F14" s="4"/>
      <c r="G14" s="6">
        <v>8</v>
      </c>
      <c r="H14" s="4"/>
      <c r="I14" s="6">
        <v>898763</v>
      </c>
      <c r="J14" s="4"/>
      <c r="K14" s="6">
        <v>0</v>
      </c>
      <c r="L14" s="4"/>
      <c r="M14" s="6">
        <v>898763</v>
      </c>
      <c r="N14" s="4"/>
      <c r="O14" s="6">
        <v>3697549</v>
      </c>
      <c r="P14" s="4"/>
      <c r="Q14" s="6">
        <v>0</v>
      </c>
      <c r="R14" s="4"/>
      <c r="S14" s="6">
        <v>3697549</v>
      </c>
    </row>
    <row r="15" spans="1:19">
      <c r="A15" s="1" t="s">
        <v>47</v>
      </c>
      <c r="C15" s="6">
        <v>17</v>
      </c>
      <c r="D15" s="4"/>
      <c r="E15" s="4" t="s">
        <v>87</v>
      </c>
      <c r="F15" s="4"/>
      <c r="G15" s="6">
        <v>8</v>
      </c>
      <c r="H15" s="4"/>
      <c r="I15" s="6">
        <v>34485361</v>
      </c>
      <c r="J15" s="4"/>
      <c r="K15" s="6">
        <v>0</v>
      </c>
      <c r="L15" s="4"/>
      <c r="M15" s="6">
        <v>34485361</v>
      </c>
      <c r="N15" s="4"/>
      <c r="O15" s="6">
        <v>35819358</v>
      </c>
      <c r="P15" s="4"/>
      <c r="Q15" s="6">
        <v>0</v>
      </c>
      <c r="R15" s="4"/>
      <c r="S15" s="6">
        <v>35819358</v>
      </c>
    </row>
    <row r="16" spans="1:19">
      <c r="A16" s="1" t="s">
        <v>47</v>
      </c>
      <c r="C16" s="6">
        <v>17</v>
      </c>
      <c r="D16" s="4"/>
      <c r="E16" s="4" t="s">
        <v>87</v>
      </c>
      <c r="F16" s="4"/>
      <c r="G16" s="6">
        <v>8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3336823</v>
      </c>
      <c r="P16" s="4"/>
      <c r="Q16" s="6">
        <v>0</v>
      </c>
      <c r="R16" s="4"/>
      <c r="S16" s="6">
        <v>3336823</v>
      </c>
    </row>
    <row r="17" spans="3:19" ht="24.75" thickBot="1">
      <c r="C17" s="4"/>
      <c r="D17" s="4"/>
      <c r="E17" s="4"/>
      <c r="F17" s="4"/>
      <c r="G17" s="4"/>
      <c r="H17" s="4"/>
      <c r="I17" s="11">
        <f>SUM(I8:I16)</f>
        <v>41769748</v>
      </c>
      <c r="J17" s="4"/>
      <c r="K17" s="11">
        <f>SUM(K8:K16)</f>
        <v>0</v>
      </c>
      <c r="L17" s="4"/>
      <c r="M17" s="11">
        <f>SUM(M8:M16)</f>
        <v>41769748</v>
      </c>
      <c r="N17" s="4"/>
      <c r="O17" s="11">
        <f>SUM(O8:O16)</f>
        <v>1768656114</v>
      </c>
      <c r="P17" s="4"/>
      <c r="Q17" s="11">
        <f>SUM(Q8:Q16)</f>
        <v>0</v>
      </c>
      <c r="R17" s="4"/>
      <c r="S17" s="11">
        <f>SUM(S8:S16)</f>
        <v>1768656114</v>
      </c>
    </row>
    <row r="18" spans="3:19" ht="24.75" thickTop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3:19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3:19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3:19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3:19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3:19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K16" sqref="K16"/>
    </sheetView>
  </sheetViews>
  <sheetFormatPr defaultRowHeight="24"/>
  <cols>
    <col min="1" max="1" width="16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.7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.75">
      <c r="A6" s="13" t="s">
        <v>3</v>
      </c>
      <c r="C6" s="14" t="s">
        <v>63</v>
      </c>
      <c r="D6" s="14" t="s">
        <v>63</v>
      </c>
      <c r="E6" s="14" t="s">
        <v>63</v>
      </c>
      <c r="F6" s="14" t="s">
        <v>63</v>
      </c>
      <c r="G6" s="14" t="s">
        <v>63</v>
      </c>
      <c r="I6" s="14" t="s">
        <v>55</v>
      </c>
      <c r="J6" s="14" t="s">
        <v>55</v>
      </c>
      <c r="K6" s="14" t="s">
        <v>55</v>
      </c>
      <c r="L6" s="14" t="s">
        <v>55</v>
      </c>
      <c r="M6" s="14" t="s">
        <v>55</v>
      </c>
      <c r="O6" s="14" t="s">
        <v>56</v>
      </c>
      <c r="P6" s="14" t="s">
        <v>56</v>
      </c>
      <c r="Q6" s="14" t="s">
        <v>56</v>
      </c>
      <c r="R6" s="14" t="s">
        <v>56</v>
      </c>
      <c r="S6" s="14" t="s">
        <v>56</v>
      </c>
    </row>
    <row r="7" spans="1:19" ht="24.75">
      <c r="A7" s="14" t="s">
        <v>3</v>
      </c>
      <c r="C7" s="14" t="s">
        <v>64</v>
      </c>
      <c r="E7" s="14" t="s">
        <v>65</v>
      </c>
      <c r="G7" s="14" t="s">
        <v>66</v>
      </c>
      <c r="I7" s="14" t="s">
        <v>67</v>
      </c>
      <c r="K7" s="14" t="s">
        <v>60</v>
      </c>
      <c r="M7" s="14" t="s">
        <v>68</v>
      </c>
      <c r="O7" s="14" t="s">
        <v>67</v>
      </c>
      <c r="Q7" s="14" t="s">
        <v>60</v>
      </c>
      <c r="S7" s="14" t="s">
        <v>68</v>
      </c>
    </row>
    <row r="8" spans="1:19" ht="24.75">
      <c r="A8" s="2" t="s">
        <v>17</v>
      </c>
      <c r="C8" s="1" t="s">
        <v>69</v>
      </c>
      <c r="E8" s="6">
        <v>171847359</v>
      </c>
      <c r="F8" s="4"/>
      <c r="G8" s="6">
        <v>200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34369471800</v>
      </c>
      <c r="P8" s="4"/>
      <c r="Q8" s="6">
        <v>0</v>
      </c>
      <c r="R8" s="4"/>
      <c r="S8" s="6">
        <v>34369471800</v>
      </c>
    </row>
    <row r="9" spans="1:19" ht="24.75" thickBot="1">
      <c r="E9" s="4"/>
      <c r="F9" s="4"/>
      <c r="G9" s="4"/>
      <c r="H9" s="4"/>
      <c r="I9" s="11">
        <f>SUM(I8)</f>
        <v>0</v>
      </c>
      <c r="J9" s="4"/>
      <c r="K9" s="11">
        <f>SUM(K8)</f>
        <v>0</v>
      </c>
      <c r="L9" s="4"/>
      <c r="M9" s="11">
        <f>SUM(M8)</f>
        <v>0</v>
      </c>
      <c r="N9" s="4"/>
      <c r="O9" s="11">
        <f>SUM(O8)</f>
        <v>34369471800</v>
      </c>
      <c r="P9" s="4"/>
      <c r="Q9" s="11">
        <f>SUM(Q8)</f>
        <v>0</v>
      </c>
      <c r="R9" s="4"/>
      <c r="S9" s="11">
        <f>SUM(S8)</f>
        <v>34369471800</v>
      </c>
    </row>
    <row r="10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17"/>
  <sheetViews>
    <sheetView rightToLeft="1" workbookViewId="0">
      <selection activeCell="M16" sqref="M16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8" ht="24.7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8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8" ht="24.75">
      <c r="A6" s="13" t="s">
        <v>3</v>
      </c>
      <c r="C6" s="14" t="s">
        <v>55</v>
      </c>
      <c r="D6" s="14" t="s">
        <v>55</v>
      </c>
      <c r="E6" s="14" t="s">
        <v>55</v>
      </c>
      <c r="F6" s="14" t="s">
        <v>55</v>
      </c>
      <c r="G6" s="14" t="s">
        <v>55</v>
      </c>
      <c r="H6" s="14" t="s">
        <v>55</v>
      </c>
      <c r="I6" s="14" t="s">
        <v>55</v>
      </c>
      <c r="K6" s="14" t="s">
        <v>56</v>
      </c>
      <c r="L6" s="14" t="s">
        <v>56</v>
      </c>
      <c r="M6" s="14" t="s">
        <v>56</v>
      </c>
      <c r="N6" s="14" t="s">
        <v>56</v>
      </c>
      <c r="O6" s="14" t="s">
        <v>56</v>
      </c>
      <c r="P6" s="14" t="s">
        <v>56</v>
      </c>
      <c r="Q6" s="14" t="s">
        <v>56</v>
      </c>
    </row>
    <row r="7" spans="1:18" ht="24.75">
      <c r="A7" s="14" t="s">
        <v>3</v>
      </c>
      <c r="C7" s="14" t="s">
        <v>7</v>
      </c>
      <c r="E7" s="14" t="s">
        <v>70</v>
      </c>
      <c r="G7" s="14" t="s">
        <v>71</v>
      </c>
      <c r="I7" s="14" t="s">
        <v>72</v>
      </c>
      <c r="K7" s="14" t="s">
        <v>7</v>
      </c>
      <c r="M7" s="14" t="s">
        <v>70</v>
      </c>
      <c r="O7" s="14" t="s">
        <v>71</v>
      </c>
      <c r="Q7" s="14" t="s">
        <v>72</v>
      </c>
    </row>
    <row r="8" spans="1:18">
      <c r="A8" s="1" t="s">
        <v>15</v>
      </c>
      <c r="C8" s="7">
        <v>2585653</v>
      </c>
      <c r="D8" s="7"/>
      <c r="E8" s="7">
        <v>194029305867</v>
      </c>
      <c r="F8" s="7"/>
      <c r="G8" s="7">
        <v>193091597859</v>
      </c>
      <c r="H8" s="7"/>
      <c r="I8" s="7">
        <f>E8-G8</f>
        <v>937708008</v>
      </c>
      <c r="J8" s="7"/>
      <c r="K8" s="7">
        <v>2585653</v>
      </c>
      <c r="L8" s="7"/>
      <c r="M8" s="7">
        <v>194029305867</v>
      </c>
      <c r="N8" s="7"/>
      <c r="O8" s="7">
        <v>166862370047</v>
      </c>
      <c r="P8" s="7"/>
      <c r="Q8" s="7">
        <f>M8-O8</f>
        <v>27166935820</v>
      </c>
      <c r="R8" s="7"/>
    </row>
    <row r="9" spans="1:18">
      <c r="A9" s="1" t="s">
        <v>18</v>
      </c>
      <c r="C9" s="7">
        <v>101741114</v>
      </c>
      <c r="D9" s="7"/>
      <c r="E9" s="7">
        <v>1113800607815</v>
      </c>
      <c r="F9" s="7"/>
      <c r="G9" s="7">
        <v>1217844510157</v>
      </c>
      <c r="H9" s="7"/>
      <c r="I9" s="7">
        <f t="shared" ref="I9:I12" si="0">E9-G9</f>
        <v>-104043902342</v>
      </c>
      <c r="J9" s="7"/>
      <c r="K9" s="7">
        <v>101741114</v>
      </c>
      <c r="L9" s="7"/>
      <c r="M9" s="7">
        <v>1113800607815</v>
      </c>
      <c r="N9" s="7"/>
      <c r="O9" s="7">
        <v>1086438265918</v>
      </c>
      <c r="P9" s="7"/>
      <c r="Q9" s="7">
        <f t="shared" ref="Q9:Q12" si="1">M9-O9</f>
        <v>27362341897</v>
      </c>
      <c r="R9" s="7"/>
    </row>
    <row r="10" spans="1:18">
      <c r="A10" s="1" t="s">
        <v>17</v>
      </c>
      <c r="C10" s="7">
        <v>109727106</v>
      </c>
      <c r="D10" s="7"/>
      <c r="E10" s="7">
        <v>430461218806</v>
      </c>
      <c r="F10" s="7"/>
      <c r="G10" s="7">
        <v>483580294103</v>
      </c>
      <c r="H10" s="7"/>
      <c r="I10" s="7">
        <f t="shared" si="0"/>
        <v>-53119075297</v>
      </c>
      <c r="J10" s="7"/>
      <c r="K10" s="7">
        <v>109727106</v>
      </c>
      <c r="L10" s="7"/>
      <c r="M10" s="7">
        <v>430461218806</v>
      </c>
      <c r="N10" s="7"/>
      <c r="O10" s="7">
        <v>434170686709</v>
      </c>
      <c r="P10" s="7"/>
      <c r="Q10" s="7">
        <f t="shared" si="1"/>
        <v>-3709467903</v>
      </c>
      <c r="R10" s="7"/>
    </row>
    <row r="11" spans="1:18">
      <c r="A11" s="1" t="s">
        <v>16</v>
      </c>
      <c r="C11" s="7">
        <v>7319297</v>
      </c>
      <c r="D11" s="7"/>
      <c r="E11" s="7">
        <v>2237782615943</v>
      </c>
      <c r="F11" s="7"/>
      <c r="G11" s="7">
        <v>2394213837948</v>
      </c>
      <c r="H11" s="7"/>
      <c r="I11" s="7">
        <f t="shared" si="0"/>
        <v>-156431222005</v>
      </c>
      <c r="J11" s="7"/>
      <c r="K11" s="7">
        <v>7319297</v>
      </c>
      <c r="L11" s="7"/>
      <c r="M11" s="7">
        <v>2237782615943</v>
      </c>
      <c r="N11" s="7"/>
      <c r="O11" s="7">
        <v>2107932408196</v>
      </c>
      <c r="P11" s="7"/>
      <c r="Q11" s="7">
        <f t="shared" si="1"/>
        <v>129850207747</v>
      </c>
      <c r="R11" s="7"/>
    </row>
    <row r="12" spans="1:18">
      <c r="A12" s="1" t="s">
        <v>19</v>
      </c>
      <c r="C12" s="7">
        <v>58396938</v>
      </c>
      <c r="D12" s="7"/>
      <c r="E12" s="7">
        <v>655364258092</v>
      </c>
      <c r="F12" s="7"/>
      <c r="G12" s="7">
        <v>656129730482</v>
      </c>
      <c r="H12" s="7"/>
      <c r="I12" s="7">
        <f t="shared" si="0"/>
        <v>-765472390</v>
      </c>
      <c r="J12" s="7"/>
      <c r="K12" s="7">
        <v>58396938</v>
      </c>
      <c r="L12" s="7"/>
      <c r="M12" s="7">
        <v>655364258092</v>
      </c>
      <c r="N12" s="7"/>
      <c r="O12" s="7">
        <v>654893130836</v>
      </c>
      <c r="P12" s="7"/>
      <c r="Q12" s="7">
        <f t="shared" si="1"/>
        <v>471127256</v>
      </c>
      <c r="R12" s="7"/>
    </row>
    <row r="13" spans="1:18" ht="24.75" thickBot="1">
      <c r="C13" s="7"/>
      <c r="D13" s="7"/>
      <c r="E13" s="8">
        <f>SUM(E8:E12)</f>
        <v>4631438006523</v>
      </c>
      <c r="F13" s="7"/>
      <c r="G13" s="8">
        <f>SUM(G8:G12)</f>
        <v>4944859970549</v>
      </c>
      <c r="H13" s="7"/>
      <c r="I13" s="8">
        <f>SUM(I8:I12)</f>
        <v>-313421964026</v>
      </c>
      <c r="J13" s="7"/>
      <c r="K13" s="7"/>
      <c r="L13" s="7"/>
      <c r="M13" s="8">
        <f>SUM(M8:M12)</f>
        <v>4631438006523</v>
      </c>
      <c r="N13" s="7"/>
      <c r="O13" s="8">
        <f>SUM(O8:O12)</f>
        <v>4450296861706</v>
      </c>
      <c r="P13" s="7"/>
      <c r="Q13" s="8">
        <f>SUM(Q8:Q12)</f>
        <v>181141144817</v>
      </c>
      <c r="R13" s="7"/>
    </row>
    <row r="14" spans="1:18" ht="24.75" thickTop="1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3:18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20"/>
  <sheetViews>
    <sheetView rightToLeft="1" workbookViewId="0">
      <selection activeCell="E18" sqref="E18"/>
    </sheetView>
  </sheetViews>
  <sheetFormatPr defaultRowHeight="24"/>
  <cols>
    <col min="1" max="1" width="32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9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9" ht="24.7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9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9" ht="24.75">
      <c r="A6" s="13" t="s">
        <v>3</v>
      </c>
      <c r="C6" s="14" t="s">
        <v>55</v>
      </c>
      <c r="D6" s="14" t="s">
        <v>55</v>
      </c>
      <c r="E6" s="14" t="s">
        <v>55</v>
      </c>
      <c r="F6" s="14" t="s">
        <v>55</v>
      </c>
      <c r="G6" s="14" t="s">
        <v>55</v>
      </c>
      <c r="H6" s="14" t="s">
        <v>55</v>
      </c>
      <c r="I6" s="14" t="s">
        <v>55</v>
      </c>
      <c r="K6" s="14" t="s">
        <v>56</v>
      </c>
      <c r="L6" s="14" t="s">
        <v>56</v>
      </c>
      <c r="M6" s="14" t="s">
        <v>56</v>
      </c>
      <c r="N6" s="14" t="s">
        <v>56</v>
      </c>
      <c r="O6" s="14" t="s">
        <v>56</v>
      </c>
      <c r="P6" s="14" t="s">
        <v>56</v>
      </c>
      <c r="Q6" s="14" t="s">
        <v>56</v>
      </c>
    </row>
    <row r="7" spans="1:19" ht="24.75">
      <c r="A7" s="14" t="s">
        <v>3</v>
      </c>
      <c r="C7" s="14" t="s">
        <v>7</v>
      </c>
      <c r="E7" s="14" t="s">
        <v>70</v>
      </c>
      <c r="G7" s="14" t="s">
        <v>71</v>
      </c>
      <c r="I7" s="14" t="s">
        <v>73</v>
      </c>
      <c r="K7" s="14" t="s">
        <v>7</v>
      </c>
      <c r="M7" s="14" t="s">
        <v>70</v>
      </c>
      <c r="O7" s="14" t="s">
        <v>71</v>
      </c>
      <c r="Q7" s="14" t="s">
        <v>73</v>
      </c>
    </row>
    <row r="8" spans="1:19">
      <c r="A8" s="1" t="s">
        <v>19</v>
      </c>
      <c r="C8" s="6">
        <v>522930645</v>
      </c>
      <c r="D8" s="4"/>
      <c r="E8" s="7">
        <v>5816685341283</v>
      </c>
      <c r="F8" s="7"/>
      <c r="G8" s="7">
        <v>5806005837065</v>
      </c>
      <c r="H8" s="7"/>
      <c r="I8" s="7">
        <f>E8-G8</f>
        <v>10679504218</v>
      </c>
      <c r="J8" s="7"/>
      <c r="K8" s="7">
        <v>3405036045</v>
      </c>
      <c r="L8" s="7"/>
      <c r="M8" s="7">
        <v>36115957297441</v>
      </c>
      <c r="N8" s="7"/>
      <c r="O8" s="7">
        <v>36053152407145</v>
      </c>
      <c r="P8" s="7"/>
      <c r="Q8" s="7">
        <f>M8-O8</f>
        <v>62804890296</v>
      </c>
    </row>
    <row r="9" spans="1:19">
      <c r="A9" s="1" t="s">
        <v>17</v>
      </c>
      <c r="C9" s="6">
        <v>1046200</v>
      </c>
      <c r="D9" s="4"/>
      <c r="E9" s="7">
        <v>4417845083</v>
      </c>
      <c r="F9" s="7"/>
      <c r="G9" s="7">
        <v>4138046644</v>
      </c>
      <c r="H9" s="7"/>
      <c r="I9" s="7">
        <f t="shared" ref="I9:I13" si="0">E9-G9</f>
        <v>279798439</v>
      </c>
      <c r="J9" s="7"/>
      <c r="K9" s="7">
        <v>168628462</v>
      </c>
      <c r="L9" s="7"/>
      <c r="M9" s="7">
        <v>703962819179</v>
      </c>
      <c r="N9" s="7"/>
      <c r="O9" s="7">
        <v>666065855010</v>
      </c>
      <c r="P9" s="7"/>
      <c r="Q9" s="7">
        <f t="shared" ref="Q9:Q13" si="1">M9-O9</f>
        <v>37896964169</v>
      </c>
    </row>
    <row r="10" spans="1:19">
      <c r="A10" s="1" t="s">
        <v>18</v>
      </c>
      <c r="C10" s="6">
        <v>10732574</v>
      </c>
      <c r="D10" s="4"/>
      <c r="E10" s="7">
        <v>121291941615</v>
      </c>
      <c r="F10" s="7"/>
      <c r="G10" s="7">
        <v>114358236185</v>
      </c>
      <c r="H10" s="7"/>
      <c r="I10" s="7">
        <f t="shared" si="0"/>
        <v>6933705430</v>
      </c>
      <c r="J10" s="7"/>
      <c r="K10" s="7">
        <v>263492436</v>
      </c>
      <c r="L10" s="7"/>
      <c r="M10" s="7">
        <v>2699168073122</v>
      </c>
      <c r="N10" s="7"/>
      <c r="O10" s="7">
        <v>2670041710730</v>
      </c>
      <c r="P10" s="7"/>
      <c r="Q10" s="7">
        <f t="shared" si="1"/>
        <v>29126362392</v>
      </c>
    </row>
    <row r="11" spans="1:19">
      <c r="A11" s="1" t="s">
        <v>20</v>
      </c>
      <c r="C11" s="6">
        <v>11478364</v>
      </c>
      <c r="D11" s="4"/>
      <c r="E11" s="7">
        <v>135513149297</v>
      </c>
      <c r="F11" s="7"/>
      <c r="G11" s="7">
        <v>135782887223</v>
      </c>
      <c r="H11" s="7"/>
      <c r="I11" s="7">
        <f t="shared" si="0"/>
        <v>-269737926</v>
      </c>
      <c r="J11" s="7"/>
      <c r="K11" s="7">
        <v>11479364</v>
      </c>
      <c r="L11" s="7"/>
      <c r="M11" s="7">
        <v>135513150297</v>
      </c>
      <c r="N11" s="7"/>
      <c r="O11" s="7">
        <v>135782888223</v>
      </c>
      <c r="P11" s="7"/>
      <c r="Q11" s="7">
        <f t="shared" si="1"/>
        <v>-269737926</v>
      </c>
    </row>
    <row r="12" spans="1:19">
      <c r="A12" s="1" t="s">
        <v>16</v>
      </c>
      <c r="C12" s="6">
        <v>2328285</v>
      </c>
      <c r="D12" s="4"/>
      <c r="E12" s="7">
        <v>711768968301</v>
      </c>
      <c r="F12" s="7"/>
      <c r="G12" s="7">
        <v>664689172626</v>
      </c>
      <c r="H12" s="7"/>
      <c r="I12" s="7">
        <f t="shared" si="0"/>
        <v>47079795675</v>
      </c>
      <c r="J12" s="7"/>
      <c r="K12" s="7">
        <v>26540450</v>
      </c>
      <c r="L12" s="7"/>
      <c r="M12" s="7">
        <v>7212765029120</v>
      </c>
      <c r="N12" s="7"/>
      <c r="O12" s="7">
        <v>7173446252281</v>
      </c>
      <c r="P12" s="7"/>
      <c r="Q12" s="7">
        <f t="shared" si="1"/>
        <v>39318776839</v>
      </c>
    </row>
    <row r="13" spans="1:19">
      <c r="A13" s="1" t="s">
        <v>15</v>
      </c>
      <c r="C13" s="6">
        <v>25414040</v>
      </c>
      <c r="D13" s="4"/>
      <c r="E13" s="7">
        <v>1652400220490</v>
      </c>
      <c r="F13" s="7"/>
      <c r="G13" s="7">
        <v>1522494393288</v>
      </c>
      <c r="H13" s="7"/>
      <c r="I13" s="7">
        <f t="shared" si="0"/>
        <v>129905827202</v>
      </c>
      <c r="J13" s="7"/>
      <c r="K13" s="7">
        <v>223063929</v>
      </c>
      <c r="L13" s="7"/>
      <c r="M13" s="7">
        <v>9433039194051</v>
      </c>
      <c r="N13" s="7"/>
      <c r="O13" s="7">
        <v>9224208493689</v>
      </c>
      <c r="P13" s="7"/>
      <c r="Q13" s="7">
        <f t="shared" si="1"/>
        <v>208830700362</v>
      </c>
    </row>
    <row r="14" spans="1:19" ht="24.75" thickBot="1">
      <c r="C14" s="4"/>
      <c r="D14" s="4"/>
      <c r="E14" s="11">
        <f>SUM(E8:E13)</f>
        <v>8442077466069</v>
      </c>
      <c r="F14" s="4"/>
      <c r="G14" s="11">
        <f>SUM(G8:G13)</f>
        <v>8247468573031</v>
      </c>
      <c r="H14" s="4"/>
      <c r="I14" s="11">
        <f>SUM(I8:I13)</f>
        <v>194608893038</v>
      </c>
      <c r="J14" s="4"/>
      <c r="K14" s="4"/>
      <c r="L14" s="4"/>
      <c r="M14" s="11">
        <f>SUM(M8:M13)</f>
        <v>56300405563210</v>
      </c>
      <c r="N14" s="4"/>
      <c r="O14" s="11">
        <f>SUM(O8:O13)</f>
        <v>55922697607078</v>
      </c>
      <c r="P14" s="4"/>
      <c r="Q14" s="11">
        <f>SUM(Q8:Q13)</f>
        <v>377707956132</v>
      </c>
      <c r="S14" s="3"/>
    </row>
    <row r="15" spans="1:19" ht="24.75" thickTop="1">
      <c r="C15" s="4"/>
      <c r="D15" s="4"/>
      <c r="E15" s="4"/>
      <c r="F15" s="4"/>
      <c r="G15" s="4"/>
      <c r="H15" s="4"/>
      <c r="I15" s="6"/>
      <c r="J15" s="4"/>
      <c r="K15" s="4"/>
      <c r="L15" s="4"/>
      <c r="M15" s="4"/>
      <c r="N15" s="4"/>
      <c r="O15" s="4"/>
      <c r="P15" s="4"/>
      <c r="Q15" s="4"/>
      <c r="S15" s="3"/>
    </row>
    <row r="16" spans="1:19">
      <c r="C16" s="4"/>
      <c r="D16" s="4"/>
      <c r="E16" s="4"/>
      <c r="F16" s="4"/>
      <c r="G16" s="4"/>
      <c r="H16" s="4"/>
      <c r="I16" s="6"/>
      <c r="J16" s="4"/>
      <c r="K16" s="4"/>
      <c r="L16" s="4"/>
      <c r="M16" s="4"/>
      <c r="N16" s="4"/>
      <c r="O16" s="4"/>
      <c r="P16" s="4"/>
      <c r="Q16" s="4"/>
      <c r="S16" s="3"/>
    </row>
    <row r="17" spans="3:17">
      <c r="C17" s="4"/>
      <c r="D17" s="4"/>
      <c r="E17" s="4"/>
      <c r="F17" s="4"/>
      <c r="G17" s="4"/>
      <c r="H17" s="4"/>
      <c r="I17" s="6"/>
      <c r="J17" s="4"/>
      <c r="K17" s="4"/>
      <c r="L17" s="4"/>
      <c r="M17" s="4"/>
      <c r="N17" s="4"/>
      <c r="O17" s="4"/>
      <c r="P17" s="4"/>
      <c r="Q17" s="4"/>
    </row>
    <row r="18" spans="3:17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3:17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3:17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8"/>
  <sheetViews>
    <sheetView rightToLeft="1" workbookViewId="0">
      <selection activeCell="I21" sqref="I20:I21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20.28515625" style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.7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.75">
      <c r="A6" s="13" t="s">
        <v>3</v>
      </c>
      <c r="C6" s="14" t="s">
        <v>55</v>
      </c>
      <c r="D6" s="14" t="s">
        <v>55</v>
      </c>
      <c r="E6" s="14" t="s">
        <v>55</v>
      </c>
      <c r="F6" s="14" t="s">
        <v>55</v>
      </c>
      <c r="G6" s="14" t="s">
        <v>55</v>
      </c>
      <c r="H6" s="14" t="s">
        <v>55</v>
      </c>
      <c r="I6" s="14" t="s">
        <v>55</v>
      </c>
      <c r="J6" s="14" t="s">
        <v>55</v>
      </c>
      <c r="K6" s="14" t="s">
        <v>55</v>
      </c>
      <c r="M6" s="14" t="s">
        <v>56</v>
      </c>
      <c r="N6" s="14" t="s">
        <v>56</v>
      </c>
      <c r="O6" s="14" t="s">
        <v>56</v>
      </c>
      <c r="P6" s="14" t="s">
        <v>56</v>
      </c>
      <c r="Q6" s="14" t="s">
        <v>56</v>
      </c>
      <c r="R6" s="14" t="s">
        <v>56</v>
      </c>
      <c r="S6" s="14" t="s">
        <v>56</v>
      </c>
      <c r="T6" s="14" t="s">
        <v>56</v>
      </c>
      <c r="U6" s="14" t="s">
        <v>56</v>
      </c>
    </row>
    <row r="7" spans="1:21" ht="24.75">
      <c r="A7" s="14" t="s">
        <v>3</v>
      </c>
      <c r="C7" s="14" t="s">
        <v>74</v>
      </c>
      <c r="E7" s="14" t="s">
        <v>75</v>
      </c>
      <c r="G7" s="14" t="s">
        <v>76</v>
      </c>
      <c r="I7" s="14" t="s">
        <v>29</v>
      </c>
      <c r="K7" s="14" t="s">
        <v>77</v>
      </c>
      <c r="M7" s="14" t="s">
        <v>74</v>
      </c>
      <c r="O7" s="14" t="s">
        <v>75</v>
      </c>
      <c r="Q7" s="14" t="s">
        <v>76</v>
      </c>
      <c r="S7" s="14" t="s">
        <v>29</v>
      </c>
      <c r="U7" s="14" t="s">
        <v>77</v>
      </c>
    </row>
    <row r="8" spans="1:21">
      <c r="A8" s="1" t="s">
        <v>19</v>
      </c>
      <c r="C8" s="7">
        <v>0</v>
      </c>
      <c r="D8" s="7"/>
      <c r="E8" s="7">
        <v>-765472389</v>
      </c>
      <c r="F8" s="7"/>
      <c r="G8" s="7">
        <v>10679504218</v>
      </c>
      <c r="H8" s="7"/>
      <c r="I8" s="7">
        <f>C8+E8+G8</f>
        <v>9914031829</v>
      </c>
      <c r="J8" s="7"/>
      <c r="K8" s="9">
        <f>I8/$I$14</f>
        <v>-8.3442265624135814E-2</v>
      </c>
      <c r="L8" s="7"/>
      <c r="M8" s="7">
        <v>0</v>
      </c>
      <c r="N8" s="7"/>
      <c r="O8" s="7">
        <v>471127256</v>
      </c>
      <c r="P8" s="7"/>
      <c r="Q8" s="7">
        <v>62804890296</v>
      </c>
      <c r="R8" s="7"/>
      <c r="S8" s="7">
        <f>Q8+O8+M8</f>
        <v>63276017552</v>
      </c>
      <c r="T8" s="7"/>
      <c r="U8" s="9">
        <f>S8/$S$14</f>
        <v>0.10666560431305488</v>
      </c>
    </row>
    <row r="9" spans="1:21">
      <c r="A9" s="1" t="s">
        <v>17</v>
      </c>
      <c r="C9" s="7">
        <v>0</v>
      </c>
      <c r="D9" s="7"/>
      <c r="E9" s="7">
        <v>-53119075296</v>
      </c>
      <c r="F9" s="7"/>
      <c r="G9" s="7">
        <v>279798439</v>
      </c>
      <c r="H9" s="7"/>
      <c r="I9" s="7">
        <f t="shared" ref="I9:I13" si="0">C9+E9+G9</f>
        <v>-52839276857</v>
      </c>
      <c r="J9" s="7"/>
      <c r="K9" s="9">
        <f t="shared" ref="K9:K13" si="1">I9/$I$14</f>
        <v>0.44472612665938677</v>
      </c>
      <c r="L9" s="7"/>
      <c r="M9" s="7">
        <v>34369471800</v>
      </c>
      <c r="N9" s="7"/>
      <c r="O9" s="7">
        <v>-3709467902</v>
      </c>
      <c r="P9" s="7"/>
      <c r="Q9" s="7">
        <v>37896964169</v>
      </c>
      <c r="R9" s="7"/>
      <c r="S9" s="7">
        <f t="shared" ref="S9:S13" si="2">Q9+O9+M9</f>
        <v>68556968067</v>
      </c>
      <c r="T9" s="7"/>
      <c r="U9" s="9">
        <f t="shared" ref="U9:U13" si="3">S9/$S$14</f>
        <v>0.11556780454344864</v>
      </c>
    </row>
    <row r="10" spans="1:21">
      <c r="A10" s="1" t="s">
        <v>18</v>
      </c>
      <c r="C10" s="7">
        <v>0</v>
      </c>
      <c r="D10" s="7"/>
      <c r="E10" s="7">
        <v>-104043902341</v>
      </c>
      <c r="F10" s="7"/>
      <c r="G10" s="7">
        <v>6933705430</v>
      </c>
      <c r="H10" s="7"/>
      <c r="I10" s="7">
        <f t="shared" si="0"/>
        <v>-97110196911</v>
      </c>
      <c r="J10" s="7"/>
      <c r="K10" s="9">
        <f t="shared" si="1"/>
        <v>0.81733597241003919</v>
      </c>
      <c r="L10" s="7"/>
      <c r="M10" s="7">
        <v>0</v>
      </c>
      <c r="N10" s="7"/>
      <c r="O10" s="7">
        <v>27362341897</v>
      </c>
      <c r="P10" s="7"/>
      <c r="Q10" s="7">
        <v>29126362392</v>
      </c>
      <c r="R10" s="7"/>
      <c r="S10" s="7">
        <f t="shared" si="2"/>
        <v>56488704289</v>
      </c>
      <c r="T10" s="7"/>
      <c r="U10" s="9">
        <f t="shared" si="3"/>
        <v>9.522409931845012E-2</v>
      </c>
    </row>
    <row r="11" spans="1:21">
      <c r="A11" s="1" t="s">
        <v>20</v>
      </c>
      <c r="C11" s="7">
        <v>0</v>
      </c>
      <c r="D11" s="7"/>
      <c r="E11" s="7">
        <v>0</v>
      </c>
      <c r="F11" s="7"/>
      <c r="G11" s="7">
        <v>-269737926</v>
      </c>
      <c r="H11" s="7"/>
      <c r="I11" s="7">
        <f t="shared" si="0"/>
        <v>-269737926</v>
      </c>
      <c r="J11" s="7"/>
      <c r="K11" s="9">
        <f t="shared" si="1"/>
        <v>2.2702714756631724E-3</v>
      </c>
      <c r="L11" s="7"/>
      <c r="M11" s="7">
        <v>0</v>
      </c>
      <c r="N11" s="7"/>
      <c r="O11" s="7">
        <v>0</v>
      </c>
      <c r="P11" s="7"/>
      <c r="Q11" s="7">
        <v>-269737926</v>
      </c>
      <c r="R11" s="7"/>
      <c r="S11" s="7">
        <f t="shared" si="2"/>
        <v>-269737926</v>
      </c>
      <c r="T11" s="7"/>
      <c r="U11" s="9">
        <f t="shared" si="3"/>
        <v>-4.547024290726823E-4</v>
      </c>
    </row>
    <row r="12" spans="1:21">
      <c r="A12" s="1" t="s">
        <v>16</v>
      </c>
      <c r="C12" s="7">
        <v>0</v>
      </c>
      <c r="D12" s="7"/>
      <c r="E12" s="7">
        <v>-156431222008</v>
      </c>
      <c r="F12" s="7"/>
      <c r="G12" s="7">
        <v>47079795675</v>
      </c>
      <c r="H12" s="7"/>
      <c r="I12" s="7">
        <f t="shared" si="0"/>
        <v>-109351426333</v>
      </c>
      <c r="J12" s="7"/>
      <c r="K12" s="9">
        <f t="shared" si="1"/>
        <v>0.92036528829428521</v>
      </c>
      <c r="L12" s="7"/>
      <c r="M12" s="7">
        <v>0</v>
      </c>
      <c r="N12" s="7"/>
      <c r="O12" s="7">
        <v>129850207746</v>
      </c>
      <c r="P12" s="7"/>
      <c r="Q12" s="7">
        <v>39318776839</v>
      </c>
      <c r="R12" s="7"/>
      <c r="S12" s="7">
        <f t="shared" si="2"/>
        <v>169168984585</v>
      </c>
      <c r="T12" s="7"/>
      <c r="U12" s="9">
        <f t="shared" si="3"/>
        <v>0.28517142307440535</v>
      </c>
    </row>
    <row r="13" spans="1:21">
      <c r="A13" s="1" t="s">
        <v>15</v>
      </c>
      <c r="C13" s="7">
        <v>0</v>
      </c>
      <c r="D13" s="7"/>
      <c r="E13" s="7">
        <v>937708008</v>
      </c>
      <c r="F13" s="7"/>
      <c r="G13" s="7">
        <v>129905827202</v>
      </c>
      <c r="H13" s="7"/>
      <c r="I13" s="7">
        <f t="shared" si="0"/>
        <v>130843535210</v>
      </c>
      <c r="J13" s="7"/>
      <c r="K13" s="9">
        <f t="shared" si="1"/>
        <v>-1.1012553932152387</v>
      </c>
      <c r="L13" s="7"/>
      <c r="M13" s="7">
        <v>0</v>
      </c>
      <c r="N13" s="7"/>
      <c r="O13" s="7">
        <v>27166935820</v>
      </c>
      <c r="P13" s="7"/>
      <c r="Q13" s="7">
        <v>208830700362</v>
      </c>
      <c r="R13" s="7"/>
      <c r="S13" s="7">
        <f t="shared" si="2"/>
        <v>235997636182</v>
      </c>
      <c r="T13" s="7"/>
      <c r="U13" s="9">
        <f t="shared" si="3"/>
        <v>0.39782577117971368</v>
      </c>
    </row>
    <row r="14" spans="1:21" ht="24.75" thickBot="1">
      <c r="C14" s="8">
        <f>SUM(C8:C13)</f>
        <v>0</v>
      </c>
      <c r="D14" s="7"/>
      <c r="E14" s="8">
        <f>SUM(E8:E13)</f>
        <v>-313421964026</v>
      </c>
      <c r="F14" s="7"/>
      <c r="G14" s="8">
        <f>SUM(G8:G13)</f>
        <v>194608893038</v>
      </c>
      <c r="H14" s="7"/>
      <c r="I14" s="8">
        <f>SUM(I8:I13)</f>
        <v>-118813070988</v>
      </c>
      <c r="J14" s="7"/>
      <c r="K14" s="12">
        <f>SUM(K8:K13)</f>
        <v>1</v>
      </c>
      <c r="L14" s="7"/>
      <c r="M14" s="8">
        <f>SUM(M8:M13)</f>
        <v>34369471800</v>
      </c>
      <c r="N14" s="7"/>
      <c r="O14" s="8">
        <f>SUM(O8:O13)</f>
        <v>181141144817</v>
      </c>
      <c r="P14" s="7"/>
      <c r="Q14" s="8">
        <f>SUM(Q8:Q13)</f>
        <v>377707956132</v>
      </c>
      <c r="R14" s="7"/>
      <c r="S14" s="8">
        <f>SUM(S8:S13)</f>
        <v>593218572749</v>
      </c>
      <c r="T14" s="7"/>
      <c r="U14" s="12">
        <f>SUM(U8:U13)</f>
        <v>1</v>
      </c>
    </row>
    <row r="15" spans="1:21" ht="24.75" thickTop="1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3:21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3:2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6"/>
  <sheetViews>
    <sheetView rightToLeft="1" topLeftCell="A5" workbookViewId="0">
      <selection activeCell="K12" sqref="K12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.7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.75">
      <c r="A6" s="14" t="s">
        <v>78</v>
      </c>
      <c r="B6" s="14" t="s">
        <v>78</v>
      </c>
      <c r="C6" s="14" t="s">
        <v>78</v>
      </c>
      <c r="E6" s="14" t="s">
        <v>55</v>
      </c>
      <c r="F6" s="14" t="s">
        <v>55</v>
      </c>
      <c r="G6" s="14" t="s">
        <v>55</v>
      </c>
      <c r="I6" s="14" t="s">
        <v>56</v>
      </c>
      <c r="J6" s="14" t="s">
        <v>56</v>
      </c>
      <c r="K6" s="14" t="s">
        <v>56</v>
      </c>
    </row>
    <row r="7" spans="1:11" ht="24.75">
      <c r="A7" s="14" t="s">
        <v>79</v>
      </c>
      <c r="C7" s="14" t="s">
        <v>26</v>
      </c>
      <c r="E7" s="14" t="s">
        <v>80</v>
      </c>
      <c r="G7" s="14" t="s">
        <v>81</v>
      </c>
      <c r="I7" s="14" t="s">
        <v>80</v>
      </c>
      <c r="K7" s="14" t="s">
        <v>81</v>
      </c>
    </row>
    <row r="8" spans="1:11">
      <c r="A8" s="1" t="s">
        <v>32</v>
      </c>
      <c r="C8" s="4" t="s">
        <v>33</v>
      </c>
      <c r="D8" s="4"/>
      <c r="E8" s="6">
        <v>0</v>
      </c>
      <c r="F8" s="4"/>
      <c r="G8" s="9">
        <f>E8/$E$17</f>
        <v>0</v>
      </c>
      <c r="H8" s="4"/>
      <c r="I8" s="6">
        <v>1344007522</v>
      </c>
      <c r="J8" s="4"/>
      <c r="K8" s="9">
        <f>I8/$I$17</f>
        <v>0.75990324595117986</v>
      </c>
    </row>
    <row r="9" spans="1:11">
      <c r="A9" s="1" t="s">
        <v>36</v>
      </c>
      <c r="C9" s="4" t="s">
        <v>37</v>
      </c>
      <c r="D9" s="4"/>
      <c r="E9" s="6">
        <v>67414</v>
      </c>
      <c r="F9" s="4"/>
      <c r="G9" s="9">
        <f t="shared" ref="G9:G16" si="0">E9/$E$17</f>
        <v>1.6139431820369134E-3</v>
      </c>
      <c r="H9" s="4"/>
      <c r="I9" s="6">
        <v>55778699</v>
      </c>
      <c r="J9" s="4"/>
      <c r="K9" s="9">
        <f t="shared" ref="K9:K16" si="1">I9/$I$17</f>
        <v>3.1537334227087627E-2</v>
      </c>
    </row>
    <row r="10" spans="1:11">
      <c r="A10" s="1" t="s">
        <v>36</v>
      </c>
      <c r="C10" s="4" t="s">
        <v>42</v>
      </c>
      <c r="D10" s="4"/>
      <c r="E10" s="6">
        <v>61250</v>
      </c>
      <c r="F10" s="4"/>
      <c r="G10" s="9">
        <f t="shared" si="0"/>
        <v>1.4663722654012659E-3</v>
      </c>
      <c r="H10" s="4"/>
      <c r="I10" s="6">
        <v>303505651</v>
      </c>
      <c r="J10" s="4"/>
      <c r="K10" s="9">
        <f t="shared" si="1"/>
        <v>0.17160240964739626</v>
      </c>
    </row>
    <row r="11" spans="1:11">
      <c r="A11" s="1" t="s">
        <v>36</v>
      </c>
      <c r="C11" s="4" t="s">
        <v>44</v>
      </c>
      <c r="D11" s="4"/>
      <c r="E11" s="6">
        <v>61442</v>
      </c>
      <c r="F11" s="4"/>
      <c r="G11" s="9">
        <f t="shared" si="0"/>
        <v>1.4709688935638299E-3</v>
      </c>
      <c r="H11" s="4"/>
      <c r="I11" s="6">
        <v>8961202</v>
      </c>
      <c r="J11" s="4"/>
      <c r="K11" s="9">
        <f t="shared" si="1"/>
        <v>5.0666728987430508E-3</v>
      </c>
    </row>
    <row r="12" spans="1:11">
      <c r="A12" s="1" t="s">
        <v>36</v>
      </c>
      <c r="C12" s="4" t="s">
        <v>45</v>
      </c>
      <c r="D12" s="4"/>
      <c r="E12" s="6">
        <v>65662</v>
      </c>
      <c r="F12" s="4"/>
      <c r="G12" s="9">
        <f t="shared" si="0"/>
        <v>1.5719989500535172E-3</v>
      </c>
      <c r="H12" s="4"/>
      <c r="I12" s="6">
        <v>2724835</v>
      </c>
      <c r="J12" s="4"/>
      <c r="K12" s="9">
        <f t="shared" si="1"/>
        <v>1.5406245331872355E-3</v>
      </c>
    </row>
    <row r="13" spans="1:11">
      <c r="A13" s="1" t="s">
        <v>47</v>
      </c>
      <c r="C13" s="4" t="s">
        <v>48</v>
      </c>
      <c r="D13" s="4"/>
      <c r="E13" s="6">
        <v>6129856</v>
      </c>
      <c r="F13" s="4"/>
      <c r="G13" s="9">
        <f t="shared" si="0"/>
        <v>0.14675348292740478</v>
      </c>
      <c r="H13" s="4"/>
      <c r="I13" s="6">
        <v>10824475</v>
      </c>
      <c r="J13" s="4"/>
      <c r="K13" s="9">
        <f t="shared" si="1"/>
        <v>6.1201693841542336E-3</v>
      </c>
    </row>
    <row r="14" spans="1:11">
      <c r="A14" s="1" t="s">
        <v>47</v>
      </c>
      <c r="C14" s="4" t="s">
        <v>50</v>
      </c>
      <c r="D14" s="4"/>
      <c r="E14" s="6">
        <v>898763</v>
      </c>
      <c r="F14" s="4"/>
      <c r="G14" s="9">
        <f t="shared" si="0"/>
        <v>2.1517079777450418E-2</v>
      </c>
      <c r="H14" s="4"/>
      <c r="I14" s="6">
        <v>3697549</v>
      </c>
      <c r="J14" s="4"/>
      <c r="K14" s="9">
        <f t="shared" si="1"/>
        <v>2.0905980369680839E-3</v>
      </c>
    </row>
    <row r="15" spans="1:11">
      <c r="A15" s="1" t="s">
        <v>47</v>
      </c>
      <c r="C15" s="4" t="s">
        <v>51</v>
      </c>
      <c r="D15" s="4"/>
      <c r="E15" s="6">
        <v>34485361</v>
      </c>
      <c r="F15" s="4"/>
      <c r="G15" s="9">
        <f t="shared" si="0"/>
        <v>0.82560615400408932</v>
      </c>
      <c r="H15" s="4"/>
      <c r="I15" s="6">
        <v>35819358</v>
      </c>
      <c r="J15" s="4"/>
      <c r="K15" s="9">
        <f t="shared" si="1"/>
        <v>2.0252302138594254E-2</v>
      </c>
    </row>
    <row r="16" spans="1:11">
      <c r="A16" s="1" t="s">
        <v>47</v>
      </c>
      <c r="C16" s="4" t="s">
        <v>52</v>
      </c>
      <c r="D16" s="4"/>
      <c r="E16" s="6">
        <v>0</v>
      </c>
      <c r="F16" s="4"/>
      <c r="G16" s="9">
        <f t="shared" si="0"/>
        <v>0</v>
      </c>
      <c r="H16" s="4"/>
      <c r="I16" s="6">
        <v>3336823</v>
      </c>
      <c r="J16" s="4"/>
      <c r="K16" s="9">
        <f t="shared" si="1"/>
        <v>1.8866431826893852E-3</v>
      </c>
    </row>
    <row r="17" spans="3:11" ht="24.75" thickBot="1">
      <c r="C17" s="4"/>
      <c r="D17" s="4"/>
      <c r="E17" s="11">
        <f>SUM(E8:E16)</f>
        <v>41769748</v>
      </c>
      <c r="F17" s="4"/>
      <c r="G17" s="10">
        <f>SUM(G8:G16)</f>
        <v>1</v>
      </c>
      <c r="H17" s="4"/>
      <c r="I17" s="11">
        <f>SUM(I8:I16)</f>
        <v>1768656114</v>
      </c>
      <c r="J17" s="4"/>
      <c r="K17" s="10">
        <f>SUM(K8:K16)</f>
        <v>1.0000000000000002</v>
      </c>
    </row>
    <row r="18" spans="3:11" ht="24.75" thickTop="1">
      <c r="C18" s="4"/>
      <c r="D18" s="4"/>
      <c r="E18" s="6"/>
      <c r="F18" s="4"/>
      <c r="G18" s="4"/>
      <c r="H18" s="4"/>
      <c r="I18" s="6"/>
      <c r="J18" s="4"/>
      <c r="K18" s="4"/>
    </row>
    <row r="19" spans="3:11">
      <c r="C19" s="4"/>
      <c r="D19" s="4"/>
      <c r="E19" s="4"/>
      <c r="F19" s="4"/>
      <c r="G19" s="4"/>
      <c r="H19" s="4"/>
      <c r="I19" s="4"/>
      <c r="J19" s="4"/>
      <c r="K19" s="4"/>
    </row>
    <row r="20" spans="3:11">
      <c r="C20" s="4"/>
      <c r="D20" s="4"/>
      <c r="E20" s="4"/>
      <c r="F20" s="4"/>
      <c r="G20" s="4"/>
      <c r="H20" s="4"/>
      <c r="I20" s="4"/>
      <c r="J20" s="4"/>
      <c r="K20" s="4"/>
    </row>
    <row r="21" spans="3:11">
      <c r="C21" s="4"/>
      <c r="D21" s="4"/>
      <c r="E21" s="4"/>
      <c r="F21" s="4"/>
      <c r="G21" s="4"/>
      <c r="H21" s="4"/>
      <c r="I21" s="4"/>
      <c r="J21" s="4"/>
      <c r="K21" s="4"/>
    </row>
    <row r="22" spans="3:11">
      <c r="C22" s="4"/>
      <c r="D22" s="4"/>
      <c r="E22" s="4"/>
      <c r="F22" s="4"/>
      <c r="G22" s="4"/>
      <c r="H22" s="4"/>
      <c r="I22" s="4"/>
      <c r="J22" s="4"/>
      <c r="K22" s="4"/>
    </row>
    <row r="23" spans="3:11">
      <c r="C23" s="4"/>
      <c r="D23" s="4"/>
      <c r="E23" s="4"/>
      <c r="F23" s="4"/>
      <c r="G23" s="4"/>
      <c r="H23" s="4"/>
      <c r="I23" s="4"/>
      <c r="J23" s="4"/>
      <c r="K23" s="4"/>
    </row>
    <row r="24" spans="3:11">
      <c r="C24" s="4"/>
      <c r="D24" s="4"/>
      <c r="E24" s="4"/>
      <c r="F24" s="4"/>
      <c r="G24" s="4"/>
      <c r="H24" s="4"/>
      <c r="I24" s="4"/>
      <c r="J24" s="4"/>
      <c r="K24" s="4"/>
    </row>
    <row r="25" spans="3:11">
      <c r="C25" s="4"/>
      <c r="D25" s="4"/>
      <c r="E25" s="4"/>
      <c r="F25" s="4"/>
      <c r="G25" s="4"/>
      <c r="H25" s="4"/>
      <c r="I25" s="4"/>
      <c r="J25" s="4"/>
      <c r="K25" s="4"/>
    </row>
    <row r="26" spans="3:11">
      <c r="C26" s="4"/>
      <c r="D26" s="4"/>
      <c r="E26" s="4"/>
      <c r="F26" s="4"/>
      <c r="G26" s="4"/>
      <c r="H26" s="4"/>
      <c r="I26" s="4"/>
      <c r="J26" s="4"/>
      <c r="K26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2023-02-26T08:54:34Z</dcterms:created>
  <dcterms:modified xsi:type="dcterms:W3CDTF">2023-02-27T13:46:13Z</dcterms:modified>
</cp:coreProperties>
</file>