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C0F9A20E-BAB2-4D89-852F-5069E289088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جمع درآمدها" sheetId="15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E9" i="14"/>
  <c r="C9" i="14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I17" i="13"/>
  <c r="E17" i="13"/>
  <c r="S9" i="11"/>
  <c r="S10" i="11"/>
  <c r="S11" i="11"/>
  <c r="S14" i="11" s="1"/>
  <c r="U9" i="11" s="1"/>
  <c r="S12" i="11"/>
  <c r="U12" i="11" s="1"/>
  <c r="S13" i="11"/>
  <c r="S8" i="11"/>
  <c r="I9" i="11"/>
  <c r="I10" i="11"/>
  <c r="I11" i="11"/>
  <c r="I14" i="11" s="1"/>
  <c r="K12" i="11" s="1"/>
  <c r="I12" i="11"/>
  <c r="I13" i="11"/>
  <c r="I8" i="11"/>
  <c r="Q14" i="11"/>
  <c r="O14" i="11"/>
  <c r="M14" i="11"/>
  <c r="G14" i="11"/>
  <c r="E14" i="11"/>
  <c r="C14" i="11"/>
  <c r="Q9" i="10"/>
  <c r="Q10" i="10"/>
  <c r="Q11" i="10"/>
  <c r="Q12" i="10"/>
  <c r="Q13" i="10"/>
  <c r="Q8" i="10"/>
  <c r="I9" i="10"/>
  <c r="I10" i="10"/>
  <c r="I11" i="10"/>
  <c r="I14" i="10" s="1"/>
  <c r="I12" i="10"/>
  <c r="I13" i="10"/>
  <c r="I8" i="10"/>
  <c r="Q14" i="10"/>
  <c r="O14" i="10"/>
  <c r="M14" i="10"/>
  <c r="G14" i="10"/>
  <c r="E14" i="10"/>
  <c r="Q9" i="9"/>
  <c r="Q10" i="9"/>
  <c r="Q11" i="9"/>
  <c r="Q12" i="9"/>
  <c r="Q13" i="9" s="1"/>
  <c r="I9" i="9"/>
  <c r="I10" i="9"/>
  <c r="I11" i="9"/>
  <c r="I13" i="9" s="1"/>
  <c r="I12" i="9"/>
  <c r="Q8" i="9"/>
  <c r="I8" i="9"/>
  <c r="E13" i="9"/>
  <c r="G13" i="9"/>
  <c r="M13" i="9"/>
  <c r="O13" i="9"/>
  <c r="I9" i="8"/>
  <c r="K9" i="8"/>
  <c r="M9" i="8"/>
  <c r="O9" i="8"/>
  <c r="Q9" i="8"/>
  <c r="S9" i="8"/>
  <c r="I17" i="7"/>
  <c r="K17" i="7"/>
  <c r="M17" i="7"/>
  <c r="O17" i="7"/>
  <c r="Q17" i="7"/>
  <c r="S17" i="7"/>
  <c r="S18" i="6"/>
  <c r="K18" i="6"/>
  <c r="M18" i="6"/>
  <c r="O18" i="6"/>
  <c r="Q18" i="6"/>
  <c r="Y14" i="1"/>
  <c r="W14" i="1"/>
  <c r="U14" i="1"/>
  <c r="O14" i="1"/>
  <c r="K14" i="1"/>
  <c r="G14" i="1"/>
  <c r="E14" i="1"/>
  <c r="U11" i="11" l="1"/>
  <c r="U8" i="11"/>
  <c r="U10" i="11"/>
  <c r="U13" i="11"/>
  <c r="K10" i="11"/>
  <c r="K13" i="11"/>
  <c r="K9" i="11"/>
  <c r="K11" i="11"/>
  <c r="K8" i="11"/>
  <c r="U14" i="11" l="1"/>
  <c r="K14" i="11"/>
</calcChain>
</file>

<file path=xl/sharedStrings.xml><?xml version="1.0" encoding="utf-8"?>
<sst xmlns="http://schemas.openxmlformats.org/spreadsheetml/2006/main" count="366" uniqueCount="90">
  <si>
    <t>صندوق سرمایه‌گذاری اختصاصی بازارگردانی مفید</t>
  </si>
  <si>
    <t>صورت وضعیت سبد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</si>
  <si>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</si>
  <si>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</si>
  <si>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</si>
  <si>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</si>
  <si>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</si>
  <si>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</si>
  <si>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</si>
  <si>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</si>
  <si>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</si>
  <si>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</si>
  <si>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</si>
  <si>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</si>
  <si>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</si>
  <si>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</si>
  <si>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</si>
  <si>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</si>
  <si>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</si>
  <si>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</si>
  <si>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</si>
  <si>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</si>
  <si>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</si>
  <si>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</si>
  <si>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</si>
  <si>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</si>
  <si>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</si>
  <si>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</si>
  <si>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</si>
  <si>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</si>
  <si>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</si>
  <si>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</si>
  <si>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</si>
  <si>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</si>
  <si>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</si>
  <si>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</si>
  <si>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</si>
  <si>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</si>
  <si>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</si>
  <si>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</si>
  <si>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</si>
  <si>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</si>
  <si>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</si>
  <si>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</si>
  <si>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</si>
  <si>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</si>
  <si>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</si>
  <si>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</si>
  <si>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</si>
  <si>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</si>
  <si>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</si>
  <si>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</si>
  <si>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</si>
  <si>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</si>
  <si>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</si>
  <si>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</si>
  <si>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</si>
  <si>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</si>
  <si>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</si>
  <si>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</si>
  <si>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</si>
  <si>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</si>
  <si>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</si>
  <si>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</si>
  <si>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</si>
  <si>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</si>
  <si>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</si>
  <si>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</si>
  <si>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</si>
  <si>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</si>
  <si>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</si>
  <si>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</si>
  <si>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اهرمی مفید-س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</si>
  <si>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</si>
  <si>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</si>
  <si>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</si>
  <si>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</si>
  <si>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</si>
  <si>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</si>
  <si>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</si>
  <si>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</si>
  <si>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</si>
  <si>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</si>
  <si>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</si>
  <si>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</si>
  <si>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1401/12/01</t>
  </si>
  <si>
    <t>-</t>
  </si>
  <si>
    <t>از ابتدای سال مالی</t>
  </si>
  <si>
    <t xml:space="preserve"> تا 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</si>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</sst>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2ABDAD4-836B-D6BB-A3DC-FF0D777BB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017B-D7AC-456E-9F3A-2CEAD16A999B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57150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workbookViewId="0">
      <selection activeCell="K11" sqref="K11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.75">
      <c r="A6" s="15" t="s">
        <v>77</v>
      </c>
      <c r="B6" s="15" t="s">
        <v>77</v>
      </c>
      <c r="C6" s="15" t="s">
        <v>77</v>
      </c>
      <c r="E6" s="15" t="s">
        <v>54</v>
      </c>
      <c r="F6" s="15" t="s">
        <v>54</v>
      </c>
      <c r="G6" s="15" t="s">
        <v>54</v>
      </c>
      <c r="I6" s="15" t="s">
        <v>55</v>
      </c>
      <c r="J6" s="15" t="s">
        <v>55</v>
      </c>
      <c r="K6" s="15" t="s">
        <v>55</v>
      </c>
    </row>
    <row r="7" spans="1:11" ht="24.75">
      <c r="A7" s="15" t="s">
        <v>78</v>
      </c>
      <c r="C7" s="15" t="s">
        <v>25</v>
      </c>
      <c r="E7" s="15" t="s">
        <v>79</v>
      </c>
      <c r="G7" s="15" t="s">
        <v>80</v>
      </c>
      <c r="I7" s="15" t="s">
        <v>79</v>
      </c>
      <c r="K7" s="15" t="s">
        <v>80</v>
      </c>
    </row>
    <row r="8" spans="1:11">
      <c r="A8" s="1" t="s">
        <v>31</v>
      </c>
      <c r="C8" s="4" t="s">
        <v>32</v>
      </c>
      <c r="D8" s="4"/>
      <c r="E8" s="6">
        <v>0</v>
      </c>
      <c r="F8" s="4"/>
      <c r="G8" s="9">
        <f>E8/$E$17</f>
        <v>0</v>
      </c>
      <c r="H8" s="4"/>
      <c r="I8" s="6">
        <v>1344007522</v>
      </c>
      <c r="J8" s="4"/>
      <c r="K8" s="9">
        <f>I8/$I$17</f>
        <v>0.75841230038551144</v>
      </c>
    </row>
    <row r="9" spans="1:11">
      <c r="A9" s="1" t="s">
        <v>35</v>
      </c>
      <c r="C9" s="4" t="s">
        <v>36</v>
      </c>
      <c r="D9" s="4"/>
      <c r="E9" s="6">
        <v>50044</v>
      </c>
      <c r="F9" s="4"/>
      <c r="G9" s="9">
        <f t="shared" ref="G9:G16" si="0">E9/$E$17</f>
        <v>1.4393028854795898E-2</v>
      </c>
      <c r="H9" s="4"/>
      <c r="I9" s="6">
        <v>55828743</v>
      </c>
      <c r="J9" s="4"/>
      <c r="K9" s="9">
        <f t="shared" ref="K9:K16" si="1">I9/$I$17</f>
        <v>3.1503696752570344E-2</v>
      </c>
    </row>
    <row r="10" spans="1:11">
      <c r="A10" s="1" t="s">
        <v>35</v>
      </c>
      <c r="C10" s="4" t="s">
        <v>41</v>
      </c>
      <c r="D10" s="4"/>
      <c r="E10" s="6">
        <v>43416</v>
      </c>
      <c r="F10" s="4"/>
      <c r="G10" s="9">
        <f t="shared" si="0"/>
        <v>1.2486766460710948E-2</v>
      </c>
      <c r="H10" s="4"/>
      <c r="I10" s="6">
        <v>303549067</v>
      </c>
      <c r="J10" s="4"/>
      <c r="K10" s="9">
        <f t="shared" si="1"/>
        <v>0.17129022153147275</v>
      </c>
    </row>
    <row r="11" spans="1:11">
      <c r="A11" s="1" t="s">
        <v>35</v>
      </c>
      <c r="C11" s="4" t="s">
        <v>43</v>
      </c>
      <c r="D11" s="4"/>
      <c r="E11" s="6">
        <v>43552</v>
      </c>
      <c r="F11" s="4"/>
      <c r="G11" s="9">
        <f t="shared" si="0"/>
        <v>1.2525881078332487E-2</v>
      </c>
      <c r="H11" s="4"/>
      <c r="I11" s="6">
        <v>9004754</v>
      </c>
      <c r="J11" s="4"/>
      <c r="K11" s="9">
        <f t="shared" si="1"/>
        <v>5.0813080163294166E-3</v>
      </c>
    </row>
    <row r="12" spans="1:11">
      <c r="A12" s="1" t="s">
        <v>35</v>
      </c>
      <c r="C12" s="4" t="s">
        <v>44</v>
      </c>
      <c r="D12" s="4"/>
      <c r="E12" s="6">
        <v>42366</v>
      </c>
      <c r="F12" s="4"/>
      <c r="G12" s="9">
        <f t="shared" si="0"/>
        <v>1.2184778604074076E-2</v>
      </c>
      <c r="H12" s="4"/>
      <c r="I12" s="6">
        <v>2767201</v>
      </c>
      <c r="J12" s="4"/>
      <c r="K12" s="9">
        <f t="shared" si="1"/>
        <v>1.5615085791455025E-3</v>
      </c>
    </row>
    <row r="13" spans="1:11">
      <c r="A13" s="1" t="s">
        <v>46</v>
      </c>
      <c r="C13" s="4" t="s">
        <v>47</v>
      </c>
      <c r="D13" s="4"/>
      <c r="E13" s="6">
        <v>374890</v>
      </c>
      <c r="F13" s="4"/>
      <c r="G13" s="9">
        <f t="shared" si="0"/>
        <v>0.10782116911866425</v>
      </c>
      <c r="H13" s="4"/>
      <c r="I13" s="6">
        <v>11199365</v>
      </c>
      <c r="J13" s="4"/>
      <c r="K13" s="9">
        <f t="shared" si="1"/>
        <v>6.3197088062926648E-3</v>
      </c>
    </row>
    <row r="14" spans="1:11">
      <c r="A14" s="1" t="s">
        <v>46</v>
      </c>
      <c r="C14" s="4" t="s">
        <v>49</v>
      </c>
      <c r="D14" s="4"/>
      <c r="E14" s="6">
        <v>1190911</v>
      </c>
      <c r="F14" s="4"/>
      <c r="G14" s="9">
        <f t="shared" si="0"/>
        <v>0.34251491460502431</v>
      </c>
      <c r="H14" s="4"/>
      <c r="I14" s="6">
        <v>4888460</v>
      </c>
      <c r="J14" s="4"/>
      <c r="K14" s="9">
        <f t="shared" si="1"/>
        <v>2.7585174437309117E-3</v>
      </c>
    </row>
    <row r="15" spans="1:11">
      <c r="A15" s="1" t="s">
        <v>46</v>
      </c>
      <c r="C15" s="4" t="s">
        <v>50</v>
      </c>
      <c r="D15" s="4"/>
      <c r="E15" s="6">
        <v>860660</v>
      </c>
      <c r="F15" s="4"/>
      <c r="G15" s="9">
        <f t="shared" si="0"/>
        <v>0.24753225589818234</v>
      </c>
      <c r="H15" s="4"/>
      <c r="I15" s="6">
        <v>36680018</v>
      </c>
      <c r="J15" s="4"/>
      <c r="K15" s="9">
        <f t="shared" si="1"/>
        <v>2.0698230013002833E-2</v>
      </c>
    </row>
    <row r="16" spans="1:11">
      <c r="A16" s="1" t="s">
        <v>46</v>
      </c>
      <c r="C16" s="4" t="s">
        <v>51</v>
      </c>
      <c r="D16" s="4"/>
      <c r="E16" s="6">
        <v>871122</v>
      </c>
      <c r="F16" s="4"/>
      <c r="G16" s="9">
        <f t="shared" si="0"/>
        <v>0.25054120538021568</v>
      </c>
      <c r="H16" s="4"/>
      <c r="I16" s="6">
        <v>4207945</v>
      </c>
      <c r="J16" s="4"/>
      <c r="K16" s="9">
        <f t="shared" si="1"/>
        <v>2.3745084719441851E-3</v>
      </c>
    </row>
    <row r="17" spans="3:11" ht="24.75" thickBot="1">
      <c r="C17" s="4"/>
      <c r="D17" s="4"/>
      <c r="E17" s="11">
        <f>SUM(E8:E16)</f>
        <v>3476961</v>
      </c>
      <c r="F17" s="4"/>
      <c r="G17" s="10">
        <f>SUM(G8:G16)</f>
        <v>1</v>
      </c>
      <c r="H17" s="4"/>
      <c r="I17" s="11">
        <f>SUM(I8:I16)</f>
        <v>1772133075</v>
      </c>
      <c r="J17" s="4"/>
      <c r="K17" s="10">
        <f>SUM(K8:K16)</f>
        <v>1</v>
      </c>
    </row>
    <row r="18" spans="3:11" ht="24.75" thickTop="1">
      <c r="C18" s="4"/>
      <c r="D18" s="4"/>
      <c r="E18" s="4"/>
      <c r="F18" s="4"/>
      <c r="G18" s="4"/>
      <c r="H18" s="4"/>
      <c r="I18" s="4"/>
      <c r="J18" s="4"/>
      <c r="K18" s="4"/>
    </row>
    <row r="19" spans="3:11">
      <c r="C19" s="4"/>
      <c r="D19" s="4"/>
      <c r="E19" s="4"/>
      <c r="F19" s="4"/>
      <c r="G19" s="4"/>
      <c r="H19" s="4"/>
      <c r="I19" s="4"/>
      <c r="J19" s="4"/>
      <c r="K19" s="4"/>
    </row>
    <row r="20" spans="3:11">
      <c r="C20" s="4"/>
      <c r="D20" s="4"/>
      <c r="E20" s="4"/>
      <c r="F20" s="4"/>
      <c r="G20" s="4"/>
      <c r="H20" s="4"/>
      <c r="I20" s="4"/>
      <c r="J20" s="4"/>
      <c r="K20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K24" sqref="K24"/>
    </sheetView>
  </sheetViews>
  <sheetFormatPr defaultRowHeight="24"/>
  <cols>
    <col min="1" max="1" width="31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4" t="s">
        <v>0</v>
      </c>
      <c r="B2" s="14"/>
      <c r="C2" s="14"/>
      <c r="D2" s="14"/>
      <c r="E2" s="14"/>
    </row>
    <row r="3" spans="1:5" ht="24.75">
      <c r="A3" s="14" t="s">
        <v>52</v>
      </c>
      <c r="B3" s="14"/>
      <c r="C3" s="14"/>
      <c r="D3" s="14"/>
      <c r="E3" s="14"/>
    </row>
    <row r="4" spans="1:5" ht="24.75">
      <c r="A4" s="14" t="s">
        <v>2</v>
      </c>
      <c r="B4" s="14"/>
      <c r="C4" s="14"/>
      <c r="D4" s="14"/>
      <c r="E4" s="14"/>
    </row>
    <row r="5" spans="1:5" ht="24.75">
      <c r="C5" s="14" t="s">
        <v>54</v>
      </c>
      <c r="E5" s="2" t="s">
        <v>87</v>
      </c>
    </row>
    <row r="6" spans="1:5" ht="24.75">
      <c r="A6" s="14" t="s">
        <v>81</v>
      </c>
      <c r="C6" s="15"/>
      <c r="E6" s="5" t="s">
        <v>88</v>
      </c>
    </row>
    <row r="7" spans="1:5" ht="24.75">
      <c r="A7" s="15" t="s">
        <v>81</v>
      </c>
      <c r="C7" s="15" t="s">
        <v>28</v>
      </c>
      <c r="E7" s="15" t="s">
        <v>28</v>
      </c>
    </row>
    <row r="8" spans="1:5">
      <c r="A8" s="1" t="s">
        <v>82</v>
      </c>
      <c r="C8" s="6">
        <v>47508876</v>
      </c>
      <c r="D8" s="6"/>
      <c r="E8" s="6">
        <v>47509676</v>
      </c>
    </row>
    <row r="9" spans="1:5" ht="24.75" thickBot="1">
      <c r="C9" s="11">
        <f>SUM(C8)</f>
        <v>47508876</v>
      </c>
      <c r="D9" s="4"/>
      <c r="E9" s="11">
        <f>SUM(E8)</f>
        <v>47509676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workbookViewId="0">
      <selection activeCell="Y16" sqref="Y16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24.75">
      <c r="A6" s="14" t="s">
        <v>3</v>
      </c>
      <c r="C6" s="15" t="s">
        <v>85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.7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.7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>
      <c r="A9" s="1" t="s">
        <v>15</v>
      </c>
      <c r="C9" s="7">
        <v>2585653</v>
      </c>
      <c r="D9" s="7"/>
      <c r="E9" s="7">
        <v>166862370047</v>
      </c>
      <c r="F9" s="7"/>
      <c r="G9" s="7">
        <v>194029305867.13901</v>
      </c>
      <c r="H9" s="7"/>
      <c r="I9" s="7">
        <v>40672760</v>
      </c>
      <c r="J9" s="7"/>
      <c r="K9" s="7">
        <v>2868978810972</v>
      </c>
      <c r="L9" s="7"/>
      <c r="M9" s="7">
        <v>-35653113</v>
      </c>
      <c r="N9" s="7"/>
      <c r="O9" s="7">
        <v>2519066642535</v>
      </c>
      <c r="P9" s="7"/>
      <c r="Q9" s="7">
        <v>7605300</v>
      </c>
      <c r="R9" s="7"/>
      <c r="S9" s="7">
        <v>74944</v>
      </c>
      <c r="T9" s="7"/>
      <c r="U9" s="7">
        <v>524455127533</v>
      </c>
      <c r="V9" s="7"/>
      <c r="W9" s="7">
        <v>569840509731.26404</v>
      </c>
      <c r="X9" s="7"/>
      <c r="Y9" s="9">
        <v>0.11352653463836952</v>
      </c>
    </row>
    <row r="10" spans="1:25">
      <c r="A10" s="1" t="s">
        <v>16</v>
      </c>
      <c r="C10" s="7">
        <v>7319297</v>
      </c>
      <c r="D10" s="7"/>
      <c r="E10" s="7">
        <v>2096484113358</v>
      </c>
      <c r="F10" s="7"/>
      <c r="G10" s="7">
        <v>2237782615943.7998</v>
      </c>
      <c r="H10" s="7"/>
      <c r="I10" s="7">
        <v>15541609</v>
      </c>
      <c r="J10" s="7"/>
      <c r="K10" s="7">
        <v>5588442950942</v>
      </c>
      <c r="L10" s="7"/>
      <c r="M10" s="7">
        <v>-19730443</v>
      </c>
      <c r="N10" s="7"/>
      <c r="O10" s="7">
        <v>7181079990559</v>
      </c>
      <c r="P10" s="7"/>
      <c r="Q10" s="7">
        <v>3130463</v>
      </c>
      <c r="R10" s="7"/>
      <c r="S10" s="7">
        <v>401012</v>
      </c>
      <c r="T10" s="7"/>
      <c r="U10" s="7">
        <v>1154878903643</v>
      </c>
      <c r="V10" s="7"/>
      <c r="W10" s="7">
        <v>1255055082164.22</v>
      </c>
      <c r="X10" s="7"/>
      <c r="Y10" s="9">
        <v>0.25003847888170033</v>
      </c>
    </row>
    <row r="11" spans="1:25">
      <c r="A11" s="1" t="s">
        <v>17</v>
      </c>
      <c r="C11" s="7">
        <v>109727106</v>
      </c>
      <c r="D11" s="7"/>
      <c r="E11" s="7">
        <v>428732827205</v>
      </c>
      <c r="F11" s="7"/>
      <c r="G11" s="7">
        <v>430461218806.20099</v>
      </c>
      <c r="H11" s="7"/>
      <c r="I11" s="7">
        <v>7406400</v>
      </c>
      <c r="J11" s="7"/>
      <c r="K11" s="7">
        <v>32115674788</v>
      </c>
      <c r="L11" s="7"/>
      <c r="M11" s="7">
        <v>-9994745</v>
      </c>
      <c r="N11" s="7"/>
      <c r="O11" s="7">
        <v>43946356927</v>
      </c>
      <c r="P11" s="7"/>
      <c r="Q11" s="7">
        <v>107138761</v>
      </c>
      <c r="R11" s="7"/>
      <c r="S11" s="7">
        <v>4600</v>
      </c>
      <c r="T11" s="7"/>
      <c r="U11" s="7">
        <v>421709919147</v>
      </c>
      <c r="V11" s="7"/>
      <c r="W11" s="7">
        <v>492463743491.54401</v>
      </c>
      <c r="X11" s="7"/>
      <c r="Y11" s="9">
        <v>9.8111140361010638E-2</v>
      </c>
    </row>
    <row r="12" spans="1:25">
      <c r="A12" s="1" t="s">
        <v>18</v>
      </c>
      <c r="C12" s="7">
        <v>101741114</v>
      </c>
      <c r="D12" s="7"/>
      <c r="E12" s="7">
        <v>1086494632726</v>
      </c>
      <c r="F12" s="7"/>
      <c r="G12" s="7">
        <v>1113800607815.3999</v>
      </c>
      <c r="H12" s="7"/>
      <c r="I12" s="7">
        <v>262414670</v>
      </c>
      <c r="J12" s="7"/>
      <c r="K12" s="7">
        <v>3529318309662</v>
      </c>
      <c r="L12" s="7"/>
      <c r="M12" s="7">
        <v>-292975281</v>
      </c>
      <c r="N12" s="7"/>
      <c r="O12" s="7">
        <v>3965576594992</v>
      </c>
      <c r="P12" s="7"/>
      <c r="Q12" s="7">
        <v>71180503</v>
      </c>
      <c r="R12" s="7"/>
      <c r="S12" s="7">
        <v>14650</v>
      </c>
      <c r="T12" s="7"/>
      <c r="U12" s="7">
        <v>974378209971</v>
      </c>
      <c r="V12" s="7"/>
      <c r="W12" s="7">
        <v>1042546705286</v>
      </c>
      <c r="X12" s="7"/>
      <c r="Y12" s="9">
        <v>0.20770147546299569</v>
      </c>
    </row>
    <row r="13" spans="1:25">
      <c r="A13" s="1" t="s">
        <v>19</v>
      </c>
      <c r="C13" s="7">
        <v>58396938</v>
      </c>
      <c r="D13" s="7"/>
      <c r="E13" s="7">
        <v>654893130836</v>
      </c>
      <c r="F13" s="7"/>
      <c r="G13" s="7">
        <v>655364258092.68103</v>
      </c>
      <c r="H13" s="7"/>
      <c r="I13" s="7">
        <v>747928405</v>
      </c>
      <c r="J13" s="7"/>
      <c r="K13" s="7">
        <v>8443945201034</v>
      </c>
      <c r="L13" s="7"/>
      <c r="M13" s="7">
        <v>-777236721</v>
      </c>
      <c r="N13" s="7"/>
      <c r="O13" s="7">
        <v>8789705212582</v>
      </c>
      <c r="P13" s="7"/>
      <c r="Q13" s="7">
        <v>29088622</v>
      </c>
      <c r="R13" s="7"/>
      <c r="S13" s="7">
        <v>11441</v>
      </c>
      <c r="T13" s="7"/>
      <c r="U13" s="7">
        <v>330302988141</v>
      </c>
      <c r="V13" s="7"/>
      <c r="W13" s="7">
        <v>332790444192.33899</v>
      </c>
      <c r="X13" s="7"/>
      <c r="Y13" s="9">
        <v>6.6300210751491145E-2</v>
      </c>
    </row>
    <row r="14" spans="1:25" ht="24.75" thickBot="1">
      <c r="C14" s="7"/>
      <c r="D14" s="7"/>
      <c r="E14" s="8">
        <f>SUM(E9:E13)</f>
        <v>4433467074172</v>
      </c>
      <c r="F14" s="7"/>
      <c r="G14" s="8">
        <f>SUM(G9:G13)</f>
        <v>4631438006525.2207</v>
      </c>
      <c r="H14" s="7"/>
      <c r="I14" s="7"/>
      <c r="J14" s="7"/>
      <c r="K14" s="8">
        <f>SUM(K9:K13)</f>
        <v>20462800947398</v>
      </c>
      <c r="L14" s="7"/>
      <c r="M14" s="7"/>
      <c r="N14" s="7"/>
      <c r="O14" s="8">
        <f>SUM(O9:O13)</f>
        <v>22499374797595</v>
      </c>
      <c r="P14" s="7"/>
      <c r="Q14" s="7"/>
      <c r="R14" s="7"/>
      <c r="S14" s="7"/>
      <c r="T14" s="7"/>
      <c r="U14" s="8">
        <f>SUM(U9:U13)</f>
        <v>3405725148435</v>
      </c>
      <c r="V14" s="7"/>
      <c r="W14" s="8">
        <f>SUM(SUM(W9:W13))</f>
        <v>3692696484865.3667</v>
      </c>
      <c r="X14" s="7"/>
      <c r="Y14" s="10">
        <f>SUM(Y9:Y13)</f>
        <v>0.73567784009556736</v>
      </c>
    </row>
    <row r="15" spans="1:25" ht="24.75" thickTop="1">
      <c r="W15" s="3"/>
    </row>
    <row r="16" spans="1:25">
      <c r="W16" s="3"/>
      <c r="Y16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20"/>
  <sheetViews>
    <sheetView rightToLeft="1" workbookViewId="0">
      <selection activeCell="G13" sqref="G13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0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0" ht="24.75">
      <c r="A6" s="14" t="s">
        <v>23</v>
      </c>
      <c r="C6" s="15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K6" s="15" t="s">
        <v>85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20" ht="24.75">
      <c r="A7" s="15" t="s">
        <v>23</v>
      </c>
      <c r="C7" s="15" t="s">
        <v>25</v>
      </c>
      <c r="E7" s="15" t="s">
        <v>26</v>
      </c>
      <c r="G7" s="15" t="s">
        <v>27</v>
      </c>
      <c r="I7" s="15" t="s">
        <v>21</v>
      </c>
      <c r="K7" s="15" t="s">
        <v>28</v>
      </c>
      <c r="M7" s="15" t="s">
        <v>29</v>
      </c>
      <c r="O7" s="15" t="s">
        <v>30</v>
      </c>
      <c r="Q7" s="15" t="s">
        <v>28</v>
      </c>
      <c r="S7" s="15" t="s">
        <v>22</v>
      </c>
    </row>
    <row r="8" spans="1:20">
      <c r="A8" s="1" t="s">
        <v>31</v>
      </c>
      <c r="C8" s="4" t="s">
        <v>32</v>
      </c>
      <c r="D8" s="4"/>
      <c r="E8" s="4" t="s">
        <v>33</v>
      </c>
      <c r="F8" s="4"/>
      <c r="G8" s="4" t="s">
        <v>34</v>
      </c>
      <c r="H8" s="4"/>
      <c r="I8" s="6">
        <v>8</v>
      </c>
      <c r="J8" s="4"/>
      <c r="K8" s="6">
        <v>178469</v>
      </c>
      <c r="L8" s="4"/>
      <c r="M8" s="6">
        <v>0</v>
      </c>
      <c r="N8" s="4"/>
      <c r="O8" s="6">
        <v>0</v>
      </c>
      <c r="P8" s="4"/>
      <c r="Q8" s="6">
        <v>178469</v>
      </c>
      <c r="R8" s="4"/>
      <c r="S8" s="9">
        <v>3.5555505030574629E-8</v>
      </c>
      <c r="T8" s="4"/>
    </row>
    <row r="9" spans="1:20">
      <c r="A9" s="1" t="s">
        <v>35</v>
      </c>
      <c r="C9" s="4" t="s">
        <v>36</v>
      </c>
      <c r="D9" s="4"/>
      <c r="E9" s="4" t="s">
        <v>33</v>
      </c>
      <c r="F9" s="4"/>
      <c r="G9" s="4" t="s">
        <v>37</v>
      </c>
      <c r="H9" s="4"/>
      <c r="I9" s="6">
        <v>8</v>
      </c>
      <c r="J9" s="4"/>
      <c r="K9" s="6">
        <v>10387534</v>
      </c>
      <c r="L9" s="4"/>
      <c r="M9" s="6">
        <v>50044</v>
      </c>
      <c r="N9" s="4"/>
      <c r="O9" s="6">
        <v>0</v>
      </c>
      <c r="P9" s="4"/>
      <c r="Q9" s="6">
        <v>10437578</v>
      </c>
      <c r="R9" s="4"/>
      <c r="S9" s="9">
        <v>2.0794275593297161E-6</v>
      </c>
      <c r="T9" s="4"/>
    </row>
    <row r="10" spans="1:20">
      <c r="A10" s="1" t="s">
        <v>38</v>
      </c>
      <c r="C10" s="4" t="s">
        <v>39</v>
      </c>
      <c r="D10" s="4"/>
      <c r="E10" s="4" t="s">
        <v>33</v>
      </c>
      <c r="F10" s="4"/>
      <c r="G10" s="4" t="s">
        <v>40</v>
      </c>
      <c r="H10" s="4"/>
      <c r="I10" s="6">
        <v>8</v>
      </c>
      <c r="J10" s="4"/>
      <c r="K10" s="6">
        <v>103676487364</v>
      </c>
      <c r="L10" s="4"/>
      <c r="M10" s="6">
        <v>17921000000</v>
      </c>
      <c r="N10" s="4"/>
      <c r="O10" s="6">
        <v>9425138705</v>
      </c>
      <c r="P10" s="4"/>
      <c r="Q10" s="6">
        <v>112172348659</v>
      </c>
      <c r="R10" s="4"/>
      <c r="S10" s="9">
        <v>2.2347547792818057E-2</v>
      </c>
      <c r="T10" s="4"/>
    </row>
    <row r="11" spans="1:20">
      <c r="A11" s="1" t="s">
        <v>35</v>
      </c>
      <c r="C11" s="4" t="s">
        <v>41</v>
      </c>
      <c r="D11" s="4"/>
      <c r="E11" s="4" t="s">
        <v>33</v>
      </c>
      <c r="F11" s="4"/>
      <c r="G11" s="4" t="s">
        <v>42</v>
      </c>
      <c r="H11" s="4"/>
      <c r="I11" s="6">
        <v>8</v>
      </c>
      <c r="J11" s="4"/>
      <c r="K11" s="6">
        <v>10625980</v>
      </c>
      <c r="L11" s="4"/>
      <c r="M11" s="6">
        <v>43416</v>
      </c>
      <c r="N11" s="4"/>
      <c r="O11" s="6">
        <v>0</v>
      </c>
      <c r="P11" s="4"/>
      <c r="Q11" s="6">
        <v>10669396</v>
      </c>
      <c r="R11" s="4"/>
      <c r="S11" s="9">
        <v>2.1256115244170853E-6</v>
      </c>
      <c r="T11" s="4"/>
    </row>
    <row r="12" spans="1:20">
      <c r="A12" s="1" t="s">
        <v>35</v>
      </c>
      <c r="C12" s="4" t="s">
        <v>43</v>
      </c>
      <c r="D12" s="4"/>
      <c r="E12" s="4" t="s">
        <v>33</v>
      </c>
      <c r="F12" s="4"/>
      <c r="G12" s="4" t="s">
        <v>42</v>
      </c>
      <c r="H12" s="4"/>
      <c r="I12" s="6">
        <v>8</v>
      </c>
      <c r="J12" s="4"/>
      <c r="K12" s="6">
        <v>10659236</v>
      </c>
      <c r="L12" s="4"/>
      <c r="M12" s="6">
        <v>43552</v>
      </c>
      <c r="N12" s="4"/>
      <c r="O12" s="6">
        <v>0</v>
      </c>
      <c r="P12" s="4"/>
      <c r="Q12" s="6">
        <v>10702788</v>
      </c>
      <c r="R12" s="4"/>
      <c r="S12" s="9">
        <v>2.1322640490795252E-6</v>
      </c>
      <c r="T12" s="4"/>
    </row>
    <row r="13" spans="1:20">
      <c r="A13" s="1" t="s">
        <v>35</v>
      </c>
      <c r="C13" s="4" t="s">
        <v>44</v>
      </c>
      <c r="D13" s="4"/>
      <c r="E13" s="4" t="s">
        <v>33</v>
      </c>
      <c r="F13" s="4"/>
      <c r="G13" s="4" t="s">
        <v>45</v>
      </c>
      <c r="H13" s="4"/>
      <c r="I13" s="6">
        <v>8</v>
      </c>
      <c r="J13" s="4"/>
      <c r="K13" s="6">
        <v>10374835</v>
      </c>
      <c r="L13" s="4"/>
      <c r="M13" s="6">
        <v>42366</v>
      </c>
      <c r="N13" s="4"/>
      <c r="O13" s="6">
        <v>0</v>
      </c>
      <c r="P13" s="4"/>
      <c r="Q13" s="6">
        <v>10417201</v>
      </c>
      <c r="R13" s="4"/>
      <c r="S13" s="9">
        <v>2.0753679493918105E-6</v>
      </c>
      <c r="T13" s="4"/>
    </row>
    <row r="14" spans="1:20">
      <c r="A14" s="1" t="s">
        <v>46</v>
      </c>
      <c r="C14" s="4" t="s">
        <v>47</v>
      </c>
      <c r="D14" s="4"/>
      <c r="E14" s="4" t="s">
        <v>33</v>
      </c>
      <c r="F14" s="4"/>
      <c r="G14" s="4" t="s">
        <v>48</v>
      </c>
      <c r="H14" s="4"/>
      <c r="I14" s="6">
        <v>8</v>
      </c>
      <c r="J14" s="4"/>
      <c r="K14" s="6">
        <v>8704228218</v>
      </c>
      <c r="L14" s="4"/>
      <c r="M14" s="6">
        <v>2061522274890</v>
      </c>
      <c r="N14" s="4"/>
      <c r="O14" s="6">
        <v>2069485659223</v>
      </c>
      <c r="P14" s="4"/>
      <c r="Q14" s="6">
        <v>740843885</v>
      </c>
      <c r="R14" s="4"/>
      <c r="S14" s="9">
        <v>1.4759469980774224E-4</v>
      </c>
      <c r="T14" s="4"/>
    </row>
    <row r="15" spans="1:20">
      <c r="A15" s="1" t="s">
        <v>46</v>
      </c>
      <c r="C15" s="4" t="s">
        <v>49</v>
      </c>
      <c r="D15" s="4"/>
      <c r="E15" s="4" t="s">
        <v>33</v>
      </c>
      <c r="F15" s="4"/>
      <c r="G15" s="4" t="s">
        <v>48</v>
      </c>
      <c r="H15" s="4"/>
      <c r="I15" s="6">
        <v>8</v>
      </c>
      <c r="J15" s="4"/>
      <c r="K15" s="6">
        <v>89767767965</v>
      </c>
      <c r="L15" s="4"/>
      <c r="M15" s="6">
        <v>1962759474827</v>
      </c>
      <c r="N15" s="4"/>
      <c r="O15" s="6">
        <v>2052226270738</v>
      </c>
      <c r="P15" s="4"/>
      <c r="Q15" s="6">
        <v>300972054</v>
      </c>
      <c r="R15" s="4"/>
      <c r="S15" s="9">
        <v>5.9961188666151425E-5</v>
      </c>
      <c r="T15" s="4"/>
    </row>
    <row r="16" spans="1:20">
      <c r="A16" s="1" t="s">
        <v>46</v>
      </c>
      <c r="C16" s="4" t="s">
        <v>50</v>
      </c>
      <c r="D16" s="4"/>
      <c r="E16" s="4" t="s">
        <v>33</v>
      </c>
      <c r="F16" s="4"/>
      <c r="G16" s="4" t="s">
        <v>48</v>
      </c>
      <c r="H16" s="4"/>
      <c r="I16" s="6">
        <v>8</v>
      </c>
      <c r="J16" s="4"/>
      <c r="K16" s="6">
        <v>43857858416</v>
      </c>
      <c r="L16" s="4"/>
      <c r="M16" s="6">
        <v>5417764896660</v>
      </c>
      <c r="N16" s="4"/>
      <c r="O16" s="6">
        <v>5460963459290</v>
      </c>
      <c r="P16" s="4"/>
      <c r="Q16" s="6">
        <v>659295786</v>
      </c>
      <c r="R16" s="4"/>
      <c r="S16" s="9">
        <v>1.3134827132868819E-4</v>
      </c>
      <c r="T16" s="4"/>
    </row>
    <row r="17" spans="1:20">
      <c r="A17" s="1" t="s">
        <v>46</v>
      </c>
      <c r="C17" s="4" t="s">
        <v>51</v>
      </c>
      <c r="D17" s="4"/>
      <c r="E17" s="4" t="s">
        <v>33</v>
      </c>
      <c r="F17" s="4"/>
      <c r="G17" s="4" t="s">
        <v>48</v>
      </c>
      <c r="H17" s="4"/>
      <c r="I17" s="6">
        <v>8</v>
      </c>
      <c r="J17" s="4"/>
      <c r="K17" s="6">
        <v>131715062585</v>
      </c>
      <c r="L17" s="4"/>
      <c r="M17" s="6">
        <v>3195454010995</v>
      </c>
      <c r="N17" s="4"/>
      <c r="O17" s="6">
        <v>3196399900569</v>
      </c>
      <c r="P17" s="4"/>
      <c r="Q17" s="6">
        <v>130769173011</v>
      </c>
      <c r="R17" s="4"/>
      <c r="S17" s="9">
        <v>2.6052502052662897E-2</v>
      </c>
      <c r="T17" s="4"/>
    </row>
    <row r="18" spans="1:20" ht="24.75" thickBot="1">
      <c r="C18" s="4"/>
      <c r="D18" s="4"/>
      <c r="E18" s="4"/>
      <c r="F18" s="4"/>
      <c r="G18" s="4"/>
      <c r="H18" s="4"/>
      <c r="I18" s="4"/>
      <c r="J18" s="4"/>
      <c r="K18" s="11">
        <f>SUM(K8:K17)</f>
        <v>377763630602</v>
      </c>
      <c r="L18" s="4"/>
      <c r="M18" s="11">
        <f>SUM(M8:M17)</f>
        <v>12655421836750</v>
      </c>
      <c r="N18" s="4"/>
      <c r="O18" s="11">
        <f>SUM(O8:O17)</f>
        <v>12788500428525</v>
      </c>
      <c r="P18" s="4"/>
      <c r="Q18" s="11">
        <f>SUM(Q8:Q17)</f>
        <v>244685038827</v>
      </c>
      <c r="R18" s="4"/>
      <c r="S18" s="13">
        <f>SUM(S8:S17)</f>
        <v>4.8747402231870782E-2</v>
      </c>
      <c r="T18" s="4"/>
    </row>
    <row r="19" spans="1:20" ht="24.75" thickTop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M8" sqref="M8"/>
    </sheetView>
  </sheetViews>
  <sheetFormatPr defaultRowHeight="24"/>
  <cols>
    <col min="1" max="1" width="25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5" t="s">
        <v>53</v>
      </c>
      <c r="B6" s="15" t="s">
        <v>53</v>
      </c>
      <c r="C6" s="15" t="s">
        <v>53</v>
      </c>
      <c r="D6" s="15" t="s">
        <v>53</v>
      </c>
      <c r="E6" s="15" t="s">
        <v>53</v>
      </c>
      <c r="F6" s="15" t="s">
        <v>53</v>
      </c>
      <c r="G6" s="15" t="s">
        <v>53</v>
      </c>
      <c r="I6" s="15" t="s">
        <v>54</v>
      </c>
      <c r="J6" s="15" t="s">
        <v>54</v>
      </c>
      <c r="K6" s="15" t="s">
        <v>54</v>
      </c>
      <c r="L6" s="15" t="s">
        <v>54</v>
      </c>
      <c r="M6" s="15" t="s">
        <v>54</v>
      </c>
      <c r="O6" s="15" t="s">
        <v>55</v>
      </c>
      <c r="P6" s="15" t="s">
        <v>55</v>
      </c>
      <c r="Q6" s="15" t="s">
        <v>55</v>
      </c>
      <c r="R6" s="15" t="s">
        <v>55</v>
      </c>
      <c r="S6" s="15" t="s">
        <v>55</v>
      </c>
    </row>
    <row r="7" spans="1:19" ht="24.75">
      <c r="A7" s="15" t="s">
        <v>56</v>
      </c>
      <c r="C7" s="15" t="s">
        <v>57</v>
      </c>
      <c r="E7" s="15" t="s">
        <v>20</v>
      </c>
      <c r="G7" s="15" t="s">
        <v>21</v>
      </c>
      <c r="I7" s="15" t="s">
        <v>58</v>
      </c>
      <c r="K7" s="15" t="s">
        <v>59</v>
      </c>
      <c r="M7" s="15" t="s">
        <v>60</v>
      </c>
      <c r="O7" s="15" t="s">
        <v>58</v>
      </c>
      <c r="Q7" s="15" t="s">
        <v>59</v>
      </c>
      <c r="S7" s="15" t="s">
        <v>60</v>
      </c>
    </row>
    <row r="8" spans="1:19">
      <c r="A8" s="1" t="s">
        <v>31</v>
      </c>
      <c r="C8" s="6">
        <v>30</v>
      </c>
      <c r="D8" s="4"/>
      <c r="E8" s="4" t="s">
        <v>86</v>
      </c>
      <c r="F8" s="4"/>
      <c r="G8" s="6">
        <v>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1344007522</v>
      </c>
      <c r="P8" s="4"/>
      <c r="Q8" s="6">
        <v>0</v>
      </c>
      <c r="R8" s="4"/>
      <c r="S8" s="6">
        <v>1344007522</v>
      </c>
    </row>
    <row r="9" spans="1:19">
      <c r="A9" s="1" t="s">
        <v>35</v>
      </c>
      <c r="C9" s="6">
        <v>17</v>
      </c>
      <c r="D9" s="4"/>
      <c r="E9" s="4" t="s">
        <v>86</v>
      </c>
      <c r="F9" s="4"/>
      <c r="G9" s="6">
        <v>8</v>
      </c>
      <c r="H9" s="4"/>
      <c r="I9" s="6">
        <v>50044</v>
      </c>
      <c r="J9" s="4"/>
      <c r="K9" s="6">
        <v>0</v>
      </c>
      <c r="L9" s="4"/>
      <c r="M9" s="6">
        <v>50044</v>
      </c>
      <c r="N9" s="4"/>
      <c r="O9" s="6">
        <v>55828743</v>
      </c>
      <c r="P9" s="4"/>
      <c r="Q9" s="6">
        <v>0</v>
      </c>
      <c r="R9" s="4"/>
      <c r="S9" s="6">
        <v>55828743</v>
      </c>
    </row>
    <row r="10" spans="1:19">
      <c r="A10" s="1" t="s">
        <v>35</v>
      </c>
      <c r="C10" s="6">
        <v>20</v>
      </c>
      <c r="D10" s="4"/>
      <c r="E10" s="4" t="s">
        <v>86</v>
      </c>
      <c r="F10" s="4"/>
      <c r="G10" s="6">
        <v>8</v>
      </c>
      <c r="H10" s="4"/>
      <c r="I10" s="6">
        <v>43416</v>
      </c>
      <c r="J10" s="4"/>
      <c r="K10" s="6">
        <v>0</v>
      </c>
      <c r="L10" s="4"/>
      <c r="M10" s="6">
        <v>43416</v>
      </c>
      <c r="N10" s="4"/>
      <c r="O10" s="6">
        <v>303549067</v>
      </c>
      <c r="P10" s="4"/>
      <c r="Q10" s="6">
        <v>0</v>
      </c>
      <c r="R10" s="4"/>
      <c r="S10" s="6">
        <v>303549067</v>
      </c>
    </row>
    <row r="11" spans="1:19">
      <c r="A11" s="1" t="s">
        <v>35</v>
      </c>
      <c r="C11" s="6">
        <v>20</v>
      </c>
      <c r="D11" s="4"/>
      <c r="E11" s="4" t="s">
        <v>86</v>
      </c>
      <c r="F11" s="4"/>
      <c r="G11" s="6">
        <v>8</v>
      </c>
      <c r="H11" s="4"/>
      <c r="I11" s="6">
        <v>43552</v>
      </c>
      <c r="J11" s="4"/>
      <c r="K11" s="6">
        <v>0</v>
      </c>
      <c r="L11" s="4"/>
      <c r="M11" s="6">
        <v>43552</v>
      </c>
      <c r="N11" s="4"/>
      <c r="O11" s="6">
        <v>9004754</v>
      </c>
      <c r="P11" s="4"/>
      <c r="Q11" s="6">
        <v>0</v>
      </c>
      <c r="R11" s="4"/>
      <c r="S11" s="6">
        <v>9004754</v>
      </c>
    </row>
    <row r="12" spans="1:19">
      <c r="A12" s="1" t="s">
        <v>35</v>
      </c>
      <c r="C12" s="6">
        <v>17</v>
      </c>
      <c r="D12" s="4"/>
      <c r="E12" s="4" t="s">
        <v>86</v>
      </c>
      <c r="F12" s="4"/>
      <c r="G12" s="6">
        <v>8</v>
      </c>
      <c r="H12" s="4"/>
      <c r="I12" s="6">
        <v>42366</v>
      </c>
      <c r="J12" s="4"/>
      <c r="K12" s="6">
        <v>0</v>
      </c>
      <c r="L12" s="4"/>
      <c r="M12" s="6">
        <v>42366</v>
      </c>
      <c r="N12" s="4"/>
      <c r="O12" s="6">
        <v>2767201</v>
      </c>
      <c r="P12" s="4"/>
      <c r="Q12" s="6">
        <v>0</v>
      </c>
      <c r="R12" s="4"/>
      <c r="S12" s="6">
        <v>2767201</v>
      </c>
    </row>
    <row r="13" spans="1:19">
      <c r="A13" s="1" t="s">
        <v>46</v>
      </c>
      <c r="C13" s="6">
        <v>17</v>
      </c>
      <c r="D13" s="4"/>
      <c r="E13" s="4" t="s">
        <v>86</v>
      </c>
      <c r="F13" s="4"/>
      <c r="G13" s="6">
        <v>8</v>
      </c>
      <c r="H13" s="4"/>
      <c r="I13" s="6">
        <v>374890</v>
      </c>
      <c r="J13" s="4"/>
      <c r="K13" s="6">
        <v>0</v>
      </c>
      <c r="L13" s="4"/>
      <c r="M13" s="6">
        <v>374890</v>
      </c>
      <c r="N13" s="4"/>
      <c r="O13" s="6">
        <v>11199365</v>
      </c>
      <c r="P13" s="4"/>
      <c r="Q13" s="6">
        <v>0</v>
      </c>
      <c r="R13" s="4"/>
      <c r="S13" s="6">
        <v>11199365</v>
      </c>
    </row>
    <row r="14" spans="1:19">
      <c r="A14" s="1" t="s">
        <v>46</v>
      </c>
      <c r="C14" s="6">
        <v>17</v>
      </c>
      <c r="D14" s="4"/>
      <c r="E14" s="4" t="s">
        <v>86</v>
      </c>
      <c r="F14" s="4"/>
      <c r="G14" s="6">
        <v>8</v>
      </c>
      <c r="H14" s="4"/>
      <c r="I14" s="6">
        <v>1190911</v>
      </c>
      <c r="J14" s="4"/>
      <c r="K14" s="6">
        <v>0</v>
      </c>
      <c r="L14" s="4"/>
      <c r="M14" s="6">
        <v>1190911</v>
      </c>
      <c r="N14" s="4"/>
      <c r="O14" s="6">
        <v>4888460</v>
      </c>
      <c r="P14" s="4"/>
      <c r="Q14" s="6">
        <v>0</v>
      </c>
      <c r="R14" s="4"/>
      <c r="S14" s="6">
        <v>4888460</v>
      </c>
    </row>
    <row r="15" spans="1:19">
      <c r="A15" s="1" t="s">
        <v>46</v>
      </c>
      <c r="C15" s="6">
        <v>17</v>
      </c>
      <c r="D15" s="4"/>
      <c r="E15" s="4" t="s">
        <v>86</v>
      </c>
      <c r="F15" s="4"/>
      <c r="G15" s="6">
        <v>8</v>
      </c>
      <c r="H15" s="4"/>
      <c r="I15" s="6">
        <v>860660</v>
      </c>
      <c r="J15" s="4"/>
      <c r="K15" s="6">
        <v>0</v>
      </c>
      <c r="L15" s="4"/>
      <c r="M15" s="6">
        <v>860660</v>
      </c>
      <c r="N15" s="4"/>
      <c r="O15" s="6">
        <v>36680018</v>
      </c>
      <c r="P15" s="4"/>
      <c r="Q15" s="6">
        <v>0</v>
      </c>
      <c r="R15" s="4"/>
      <c r="S15" s="6">
        <v>36680018</v>
      </c>
    </row>
    <row r="16" spans="1:19">
      <c r="A16" s="1" t="s">
        <v>46</v>
      </c>
      <c r="C16" s="6">
        <v>17</v>
      </c>
      <c r="D16" s="4"/>
      <c r="E16" s="4" t="s">
        <v>86</v>
      </c>
      <c r="F16" s="4"/>
      <c r="G16" s="6">
        <v>8</v>
      </c>
      <c r="H16" s="4"/>
      <c r="I16" s="6">
        <v>871122</v>
      </c>
      <c r="J16" s="4"/>
      <c r="K16" s="6">
        <v>0</v>
      </c>
      <c r="L16" s="4"/>
      <c r="M16" s="6">
        <v>871122</v>
      </c>
      <c r="N16" s="4"/>
      <c r="O16" s="6">
        <v>4207945</v>
      </c>
      <c r="P16" s="4"/>
      <c r="Q16" s="6">
        <v>0</v>
      </c>
      <c r="R16" s="4"/>
      <c r="S16" s="6">
        <v>4207945</v>
      </c>
    </row>
    <row r="17" spans="3:19" ht="24.75" thickBot="1">
      <c r="C17" s="4"/>
      <c r="D17" s="4"/>
      <c r="E17" s="4"/>
      <c r="F17" s="4"/>
      <c r="G17" s="4"/>
      <c r="H17" s="4"/>
      <c r="I17" s="11">
        <f>SUM(I8:I16)</f>
        <v>3476961</v>
      </c>
      <c r="J17" s="4"/>
      <c r="K17" s="11">
        <f>SUM(K8:K16)</f>
        <v>0</v>
      </c>
      <c r="L17" s="4"/>
      <c r="M17" s="11">
        <f>SUM(M8:M16)</f>
        <v>3476961</v>
      </c>
      <c r="N17" s="4"/>
      <c r="O17" s="11">
        <f>SUM(O8:O16)</f>
        <v>1772133075</v>
      </c>
      <c r="P17" s="4"/>
      <c r="Q17" s="11">
        <f>SUM(Q8:Q16)</f>
        <v>0</v>
      </c>
      <c r="R17" s="4"/>
      <c r="S17" s="11">
        <f>SUM(S8:S16)</f>
        <v>1772133075</v>
      </c>
    </row>
    <row r="18" spans="3:19" ht="24.75" thickTop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3:19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G7" sqref="G7:G9"/>
    </sheetView>
  </sheetViews>
  <sheetFormatPr defaultRowHeight="24"/>
  <cols>
    <col min="1" max="1" width="31.42578125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4" t="s">
        <v>0</v>
      </c>
      <c r="B2" s="14"/>
      <c r="C2" s="14"/>
      <c r="D2" s="14"/>
      <c r="E2" s="14"/>
      <c r="F2" s="14"/>
      <c r="G2" s="14"/>
    </row>
    <row r="3" spans="1:7" ht="24.75">
      <c r="A3" s="14" t="s">
        <v>52</v>
      </c>
      <c r="B3" s="14"/>
      <c r="C3" s="14"/>
      <c r="D3" s="14"/>
      <c r="E3" s="14"/>
      <c r="F3" s="14"/>
      <c r="G3" s="14"/>
    </row>
    <row r="4" spans="1:7" ht="24.75">
      <c r="A4" s="14" t="s">
        <v>2</v>
      </c>
      <c r="B4" s="14"/>
      <c r="C4" s="14"/>
      <c r="D4" s="14"/>
      <c r="E4" s="14"/>
      <c r="F4" s="14"/>
      <c r="G4" s="14"/>
    </row>
    <row r="6" spans="1:7" ht="24.75">
      <c r="A6" s="15" t="s">
        <v>56</v>
      </c>
      <c r="C6" s="15" t="s">
        <v>28</v>
      </c>
      <c r="E6" s="15" t="s">
        <v>76</v>
      </c>
      <c r="G6" s="15" t="s">
        <v>13</v>
      </c>
    </row>
    <row r="7" spans="1:7">
      <c r="A7" s="1" t="s">
        <v>83</v>
      </c>
      <c r="C7" s="6">
        <v>1097832328540</v>
      </c>
      <c r="E7" s="9">
        <f>C7/$C$10</f>
        <v>0.99995355987623424</v>
      </c>
      <c r="G7" s="9">
        <v>0.21871575948837854</v>
      </c>
    </row>
    <row r="8" spans="1:7">
      <c r="A8" s="1" t="s">
        <v>84</v>
      </c>
      <c r="C8" s="6">
        <v>3476961</v>
      </c>
      <c r="E8" s="9">
        <f t="shared" ref="E8:E9" si="0">C8/$C$10</f>
        <v>3.1669677045533942E-6</v>
      </c>
      <c r="G8" s="9">
        <v>6.926979157535022E-7</v>
      </c>
    </row>
    <row r="9" spans="1:7">
      <c r="A9" s="1" t="s">
        <v>89</v>
      </c>
      <c r="C9" s="6">
        <v>47508876</v>
      </c>
      <c r="E9" s="9">
        <f t="shared" si="0"/>
        <v>4.3273156061178666E-5</v>
      </c>
      <c r="G9" s="9">
        <v>9.4649607473283659E-6</v>
      </c>
    </row>
    <row r="10" spans="1:7" ht="24.75" thickBot="1">
      <c r="C10" s="11">
        <f>SUM(C7:C9)</f>
        <v>1097883314377</v>
      </c>
      <c r="E10" s="13">
        <f>SUM(E7:E9)</f>
        <v>1</v>
      </c>
      <c r="G10" s="13">
        <f>SUM(G7:G9)</f>
        <v>0.21872591714704162</v>
      </c>
    </row>
    <row r="11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G20" sqref="G20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3</v>
      </c>
      <c r="C6" s="15" t="s">
        <v>61</v>
      </c>
      <c r="D6" s="15" t="s">
        <v>61</v>
      </c>
      <c r="E6" s="15" t="s">
        <v>61</v>
      </c>
      <c r="F6" s="15" t="s">
        <v>61</v>
      </c>
      <c r="G6" s="15" t="s">
        <v>61</v>
      </c>
      <c r="I6" s="15" t="s">
        <v>54</v>
      </c>
      <c r="J6" s="15" t="s">
        <v>54</v>
      </c>
      <c r="K6" s="15" t="s">
        <v>54</v>
      </c>
      <c r="L6" s="15" t="s">
        <v>54</v>
      </c>
      <c r="M6" s="15" t="s">
        <v>54</v>
      </c>
      <c r="O6" s="15" t="s">
        <v>55</v>
      </c>
      <c r="P6" s="15" t="s">
        <v>55</v>
      </c>
      <c r="Q6" s="15" t="s">
        <v>55</v>
      </c>
      <c r="R6" s="15" t="s">
        <v>55</v>
      </c>
      <c r="S6" s="15" t="s">
        <v>55</v>
      </c>
    </row>
    <row r="7" spans="1:19" ht="24.75">
      <c r="A7" s="15" t="s">
        <v>3</v>
      </c>
      <c r="C7" s="15" t="s">
        <v>62</v>
      </c>
      <c r="E7" s="15" t="s">
        <v>63</v>
      </c>
      <c r="G7" s="15" t="s">
        <v>64</v>
      </c>
      <c r="I7" s="15" t="s">
        <v>65</v>
      </c>
      <c r="K7" s="15" t="s">
        <v>59</v>
      </c>
      <c r="M7" s="15" t="s">
        <v>66</v>
      </c>
      <c r="O7" s="15" t="s">
        <v>65</v>
      </c>
      <c r="Q7" s="15" t="s">
        <v>59</v>
      </c>
      <c r="S7" s="15" t="s">
        <v>66</v>
      </c>
    </row>
    <row r="8" spans="1:19">
      <c r="A8" s="1" t="s">
        <v>17</v>
      </c>
      <c r="C8" s="4" t="s">
        <v>67</v>
      </c>
      <c r="D8" s="4"/>
      <c r="E8" s="6">
        <v>171847359</v>
      </c>
      <c r="F8" s="4"/>
      <c r="G8" s="6">
        <v>200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34369471800</v>
      </c>
      <c r="P8" s="4"/>
      <c r="Q8" s="6">
        <v>0</v>
      </c>
      <c r="R8" s="4"/>
      <c r="S8" s="6">
        <v>34369471800</v>
      </c>
    </row>
    <row r="9" spans="1:19" ht="24.75" thickBot="1">
      <c r="I9" s="11">
        <f>SUM(I8)</f>
        <v>0</v>
      </c>
      <c r="J9" s="4"/>
      <c r="K9" s="11">
        <f>SUM(K8)</f>
        <v>0</v>
      </c>
      <c r="L9" s="4"/>
      <c r="M9" s="11">
        <f>SUM(M8)</f>
        <v>0</v>
      </c>
      <c r="N9" s="4"/>
      <c r="O9" s="11">
        <f>SUM(O8)</f>
        <v>34369471800</v>
      </c>
      <c r="P9" s="4"/>
      <c r="Q9" s="11">
        <f>SUM(Q8)</f>
        <v>0</v>
      </c>
      <c r="R9" s="4"/>
      <c r="S9" s="11">
        <f>SUM(S8)</f>
        <v>34369471800</v>
      </c>
    </row>
    <row r="10" spans="1:19" ht="24.75" thickTop="1"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"/>
  <sheetViews>
    <sheetView rightToLeft="1" zoomScaleNormal="100" workbookViewId="0">
      <selection activeCell="E18" sqref="E18"/>
    </sheetView>
  </sheetViews>
  <sheetFormatPr defaultRowHeight="2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54</v>
      </c>
      <c r="D6" s="15" t="s">
        <v>54</v>
      </c>
      <c r="E6" s="15" t="s">
        <v>54</v>
      </c>
      <c r="F6" s="15" t="s">
        <v>54</v>
      </c>
      <c r="G6" s="15" t="s">
        <v>54</v>
      </c>
      <c r="H6" s="15" t="s">
        <v>54</v>
      </c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</row>
    <row r="7" spans="1:17" ht="24.75">
      <c r="A7" s="15" t="s">
        <v>3</v>
      </c>
      <c r="C7" s="15" t="s">
        <v>7</v>
      </c>
      <c r="E7" s="15" t="s">
        <v>68</v>
      </c>
      <c r="G7" s="15" t="s">
        <v>69</v>
      </c>
      <c r="I7" s="15" t="s">
        <v>70</v>
      </c>
      <c r="K7" s="15" t="s">
        <v>7</v>
      </c>
      <c r="M7" s="15" t="s">
        <v>68</v>
      </c>
      <c r="O7" s="15" t="s">
        <v>69</v>
      </c>
      <c r="Q7" s="15" t="s">
        <v>70</v>
      </c>
    </row>
    <row r="8" spans="1:17">
      <c r="A8" s="1" t="s">
        <v>15</v>
      </c>
      <c r="C8" s="3">
        <v>7605300</v>
      </c>
      <c r="E8" s="7">
        <v>569840509731</v>
      </c>
      <c r="F8" s="7"/>
      <c r="G8" s="7">
        <v>551622063353</v>
      </c>
      <c r="H8" s="7"/>
      <c r="I8" s="7">
        <f>E8-G8</f>
        <v>18218446378</v>
      </c>
      <c r="J8" s="7"/>
      <c r="K8" s="7">
        <v>7605300</v>
      </c>
      <c r="L8" s="7"/>
      <c r="M8" s="7">
        <v>569840509731</v>
      </c>
      <c r="N8" s="7"/>
      <c r="O8" s="7">
        <v>524455127533</v>
      </c>
      <c r="P8" s="7"/>
      <c r="Q8" s="7">
        <f>M8-O8</f>
        <v>45385382198</v>
      </c>
    </row>
    <row r="9" spans="1:17">
      <c r="A9" s="1" t="s">
        <v>18</v>
      </c>
      <c r="C9" s="3">
        <v>71180503</v>
      </c>
      <c r="E9" s="7">
        <v>1042546705287</v>
      </c>
      <c r="F9" s="7"/>
      <c r="G9" s="7">
        <v>1001738076839</v>
      </c>
      <c r="H9" s="7"/>
      <c r="I9" s="7">
        <f t="shared" ref="I9:I12" si="0">E9-G9</f>
        <v>40808628448</v>
      </c>
      <c r="J9" s="7"/>
      <c r="K9" s="7">
        <v>71180503</v>
      </c>
      <c r="L9" s="7"/>
      <c r="M9" s="7">
        <v>1042546705287</v>
      </c>
      <c r="N9" s="7"/>
      <c r="O9" s="7">
        <v>974375734942</v>
      </c>
      <c r="P9" s="7"/>
      <c r="Q9" s="7">
        <f t="shared" ref="Q9:Q12" si="1">M9-O9</f>
        <v>68170970345</v>
      </c>
    </row>
    <row r="10" spans="1:17">
      <c r="A10" s="1" t="s">
        <v>17</v>
      </c>
      <c r="C10" s="3">
        <v>107138761</v>
      </c>
      <c r="E10" s="7">
        <v>492463743491</v>
      </c>
      <c r="F10" s="7"/>
      <c r="G10" s="7">
        <v>422954759087</v>
      </c>
      <c r="H10" s="7"/>
      <c r="I10" s="7">
        <f t="shared" si="0"/>
        <v>69508984404</v>
      </c>
      <c r="J10" s="7"/>
      <c r="K10" s="7">
        <v>107138761</v>
      </c>
      <c r="L10" s="7"/>
      <c r="M10" s="7">
        <v>492463743491</v>
      </c>
      <c r="N10" s="7"/>
      <c r="O10" s="7">
        <v>426664226990</v>
      </c>
      <c r="P10" s="7"/>
      <c r="Q10" s="7">
        <f t="shared" si="1"/>
        <v>65799516501</v>
      </c>
    </row>
    <row r="11" spans="1:17">
      <c r="A11" s="1" t="s">
        <v>16</v>
      </c>
      <c r="C11" s="3">
        <v>3130463</v>
      </c>
      <c r="E11" s="7">
        <v>1255055082164</v>
      </c>
      <c r="F11" s="7"/>
      <c r="G11" s="7">
        <v>1284911229959</v>
      </c>
      <c r="H11" s="7"/>
      <c r="I11" s="7">
        <f t="shared" si="0"/>
        <v>-29856147795</v>
      </c>
      <c r="J11" s="7"/>
      <c r="K11" s="7">
        <v>3130463</v>
      </c>
      <c r="L11" s="7"/>
      <c r="M11" s="7">
        <v>1255055082164</v>
      </c>
      <c r="N11" s="7"/>
      <c r="O11" s="7">
        <v>1155061022212</v>
      </c>
      <c r="P11" s="7"/>
      <c r="Q11" s="7">
        <f t="shared" si="1"/>
        <v>99994059952</v>
      </c>
    </row>
    <row r="12" spans="1:17">
      <c r="A12" s="1" t="s">
        <v>19</v>
      </c>
      <c r="C12" s="3">
        <v>29088622</v>
      </c>
      <c r="E12" s="7">
        <v>332790444192</v>
      </c>
      <c r="F12" s="7"/>
      <c r="G12" s="7">
        <v>330774115397</v>
      </c>
      <c r="H12" s="7"/>
      <c r="I12" s="7">
        <f t="shared" si="0"/>
        <v>2016328795</v>
      </c>
      <c r="J12" s="7"/>
      <c r="K12" s="7">
        <v>3130463</v>
      </c>
      <c r="L12" s="7"/>
      <c r="M12" s="7">
        <v>332790444192</v>
      </c>
      <c r="N12" s="7"/>
      <c r="O12" s="7">
        <v>330302988141</v>
      </c>
      <c r="P12" s="7"/>
      <c r="Q12" s="7">
        <f t="shared" si="1"/>
        <v>2487456051</v>
      </c>
    </row>
    <row r="13" spans="1:17" ht="24.75" thickBot="1">
      <c r="E13" s="8">
        <f>SUM(E8:E12)</f>
        <v>3692696484865</v>
      </c>
      <c r="F13" s="7"/>
      <c r="G13" s="8">
        <f>SUM(G8:G12)</f>
        <v>3592000244635</v>
      </c>
      <c r="H13" s="7"/>
      <c r="I13" s="8">
        <f>SUM(I8:I12)</f>
        <v>100696240230</v>
      </c>
      <c r="J13" s="7"/>
      <c r="K13" s="7"/>
      <c r="L13" s="7"/>
      <c r="M13" s="8">
        <f>SUM(M8:M12)</f>
        <v>3692696484865</v>
      </c>
      <c r="N13" s="7"/>
      <c r="O13" s="8">
        <f>SUM(O8:O12)</f>
        <v>3410859099818</v>
      </c>
      <c r="P13" s="7"/>
      <c r="Q13" s="8">
        <f>SUM(Q8:Q12)</f>
        <v>281837385047</v>
      </c>
    </row>
    <row r="14" spans="1:17" ht="24.75" thickTop="1">
      <c r="I14" s="3"/>
      <c r="Q1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8"/>
  <sheetViews>
    <sheetView rightToLeft="1" workbookViewId="0">
      <selection activeCell="I19" sqref="I19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8.42578125" style="1" bestFit="1" customWidth="1"/>
    <col min="21" max="16384" width="9.140625" style="1"/>
  </cols>
  <sheetData>
    <row r="2" spans="1:20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20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20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20" ht="24.75">
      <c r="A6" s="14" t="s">
        <v>3</v>
      </c>
      <c r="C6" s="15" t="s">
        <v>54</v>
      </c>
      <c r="D6" s="15" t="s">
        <v>54</v>
      </c>
      <c r="E6" s="15" t="s">
        <v>54</v>
      </c>
      <c r="F6" s="15" t="s">
        <v>54</v>
      </c>
      <c r="G6" s="15" t="s">
        <v>54</v>
      </c>
      <c r="H6" s="15" t="s">
        <v>54</v>
      </c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</row>
    <row r="7" spans="1:20" ht="24.75">
      <c r="A7" s="15" t="s">
        <v>3</v>
      </c>
      <c r="C7" s="15" t="s">
        <v>7</v>
      </c>
      <c r="E7" s="15" t="s">
        <v>68</v>
      </c>
      <c r="G7" s="15" t="s">
        <v>69</v>
      </c>
      <c r="I7" s="15" t="s">
        <v>71</v>
      </c>
      <c r="K7" s="15" t="s">
        <v>7</v>
      </c>
      <c r="M7" s="15" t="s">
        <v>68</v>
      </c>
      <c r="O7" s="15" t="s">
        <v>69</v>
      </c>
      <c r="Q7" s="15" t="s">
        <v>71</v>
      </c>
    </row>
    <row r="8" spans="1:20">
      <c r="A8" s="1" t="s">
        <v>17</v>
      </c>
      <c r="C8" s="7">
        <v>9994745</v>
      </c>
      <c r="D8" s="7"/>
      <c r="E8" s="7">
        <v>43946356927</v>
      </c>
      <c r="F8" s="7"/>
      <c r="G8" s="7">
        <v>39622134507</v>
      </c>
      <c r="H8" s="7"/>
      <c r="I8" s="7">
        <f>E8-G8</f>
        <v>4324222420</v>
      </c>
      <c r="J8" s="7"/>
      <c r="K8" s="7">
        <v>178623207</v>
      </c>
      <c r="L8" s="7"/>
      <c r="M8" s="7">
        <v>747909176106</v>
      </c>
      <c r="N8" s="7"/>
      <c r="O8" s="7">
        <v>705687989517</v>
      </c>
      <c r="P8" s="7"/>
      <c r="Q8" s="7">
        <f>M8-O8</f>
        <v>42221186589</v>
      </c>
    </row>
    <row r="9" spans="1:20">
      <c r="A9" s="1" t="s">
        <v>16</v>
      </c>
      <c r="C9" s="7">
        <v>19730443</v>
      </c>
      <c r="D9" s="7"/>
      <c r="E9" s="7">
        <v>7181079990559</v>
      </c>
      <c r="F9" s="7"/>
      <c r="G9" s="7">
        <v>6541314336926</v>
      </c>
      <c r="H9" s="7"/>
      <c r="I9" s="7">
        <f t="shared" ref="I9:I13" si="0">E9-G9</f>
        <v>639765653633</v>
      </c>
      <c r="J9" s="7"/>
      <c r="K9" s="7">
        <v>46270893</v>
      </c>
      <c r="L9" s="7"/>
      <c r="M9" s="7">
        <v>14393845019679</v>
      </c>
      <c r="N9" s="7"/>
      <c r="O9" s="7">
        <v>13714760589207</v>
      </c>
      <c r="P9" s="7"/>
      <c r="Q9" s="7">
        <f t="shared" ref="Q9:Q13" si="1">M9-O9</f>
        <v>679084430472</v>
      </c>
    </row>
    <row r="10" spans="1:20">
      <c r="A10" s="1" t="s">
        <v>15</v>
      </c>
      <c r="C10" s="7">
        <v>35653113</v>
      </c>
      <c r="D10" s="7"/>
      <c r="E10" s="7">
        <v>2519066642535</v>
      </c>
      <c r="F10" s="7"/>
      <c r="G10" s="7">
        <v>2511386053486</v>
      </c>
      <c r="H10" s="7"/>
      <c r="I10" s="7">
        <f t="shared" si="0"/>
        <v>7680589049</v>
      </c>
      <c r="J10" s="7"/>
      <c r="K10" s="7">
        <v>258717042</v>
      </c>
      <c r="L10" s="7"/>
      <c r="M10" s="7">
        <v>11952105836586</v>
      </c>
      <c r="N10" s="7"/>
      <c r="O10" s="7">
        <v>11735594547175</v>
      </c>
      <c r="P10" s="7"/>
      <c r="Q10" s="7">
        <f t="shared" si="1"/>
        <v>216511289411</v>
      </c>
    </row>
    <row r="11" spans="1:20">
      <c r="A11" s="1" t="s">
        <v>19</v>
      </c>
      <c r="C11" s="7">
        <v>777236721</v>
      </c>
      <c r="D11" s="7"/>
      <c r="E11" s="7">
        <v>8789705212582</v>
      </c>
      <c r="F11" s="7"/>
      <c r="G11" s="7">
        <v>8768535343729</v>
      </c>
      <c r="H11" s="7"/>
      <c r="I11" s="7">
        <f t="shared" si="0"/>
        <v>21169868853</v>
      </c>
      <c r="J11" s="7"/>
      <c r="K11" s="7">
        <v>4182272766</v>
      </c>
      <c r="L11" s="7"/>
      <c r="M11" s="7">
        <v>44905662510023</v>
      </c>
      <c r="N11" s="7"/>
      <c r="O11" s="7">
        <v>44821687750874</v>
      </c>
      <c r="P11" s="7"/>
      <c r="Q11" s="7">
        <f t="shared" si="1"/>
        <v>83974759149</v>
      </c>
    </row>
    <row r="12" spans="1:20">
      <c r="A12" s="1" t="s">
        <v>18</v>
      </c>
      <c r="C12" s="7">
        <v>292975281</v>
      </c>
      <c r="D12" s="7"/>
      <c r="E12" s="7">
        <v>3965576594992</v>
      </c>
      <c r="F12" s="7"/>
      <c r="G12" s="7">
        <v>3641380840638</v>
      </c>
      <c r="H12" s="7"/>
      <c r="I12" s="7">
        <f t="shared" si="0"/>
        <v>324195754354</v>
      </c>
      <c r="J12" s="7"/>
      <c r="K12" s="7">
        <v>556467717</v>
      </c>
      <c r="L12" s="7"/>
      <c r="M12" s="7">
        <v>6664744668114</v>
      </c>
      <c r="N12" s="7"/>
      <c r="O12" s="7">
        <v>6311422551368</v>
      </c>
      <c r="P12" s="7"/>
      <c r="Q12" s="7">
        <f t="shared" si="1"/>
        <v>353322116746</v>
      </c>
    </row>
    <row r="13" spans="1:20">
      <c r="A13" s="1" t="s">
        <v>72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11479364</v>
      </c>
      <c r="L13" s="7"/>
      <c r="M13" s="7">
        <v>135513150297</v>
      </c>
      <c r="N13" s="7"/>
      <c r="O13" s="7">
        <v>135782888223</v>
      </c>
      <c r="P13" s="7"/>
      <c r="Q13" s="7">
        <f t="shared" si="1"/>
        <v>-269737926</v>
      </c>
    </row>
    <row r="14" spans="1:20" ht="24.75" thickBot="1">
      <c r="C14" s="7"/>
      <c r="D14" s="7"/>
      <c r="E14" s="8">
        <f>SUM(E8:E13)</f>
        <v>22499374797595</v>
      </c>
      <c r="F14" s="7"/>
      <c r="G14" s="8">
        <f>SUM(G8:G13)</f>
        <v>21502238709286</v>
      </c>
      <c r="H14" s="7"/>
      <c r="I14" s="8">
        <f>SUM(SUM(I8:I13))</f>
        <v>997136088309</v>
      </c>
      <c r="J14" s="7"/>
      <c r="K14" s="7"/>
      <c r="L14" s="7"/>
      <c r="M14" s="8">
        <f>SUM(M8:M13)</f>
        <v>78799780360805</v>
      </c>
      <c r="N14" s="7"/>
      <c r="O14" s="8">
        <f>SUM(O8:O13)</f>
        <v>77424936316364</v>
      </c>
      <c r="P14" s="7"/>
      <c r="Q14" s="8">
        <f>SUM(Q8:Q13)</f>
        <v>1374844044441</v>
      </c>
      <c r="T14" s="3"/>
    </row>
    <row r="15" spans="1:20" ht="24.75" thickTop="1">
      <c r="C15" s="7"/>
      <c r="D15" s="7"/>
      <c r="E15" s="7"/>
      <c r="F15" s="7"/>
      <c r="G15" s="7"/>
      <c r="H15" s="7"/>
      <c r="I15" s="7"/>
      <c r="K15" s="7"/>
      <c r="M15" s="7"/>
      <c r="O15" s="7"/>
      <c r="Q15" s="7"/>
      <c r="T15" s="3"/>
    </row>
    <row r="16" spans="1:20">
      <c r="C16" s="7"/>
      <c r="D16" s="7"/>
      <c r="E16" s="7"/>
      <c r="F16" s="7"/>
      <c r="G16" s="7"/>
      <c r="H16" s="7"/>
      <c r="I16" s="7"/>
      <c r="K16" s="7"/>
      <c r="M16" s="7"/>
      <c r="O16" s="7"/>
      <c r="Q16" s="7"/>
      <c r="T16" s="3"/>
    </row>
    <row r="18" spans="9:17">
      <c r="I18" s="7"/>
      <c r="K18" s="7"/>
      <c r="M18" s="7"/>
      <c r="O18" s="7"/>
      <c r="Q18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"/>
  <sheetViews>
    <sheetView rightToLeft="1" workbookViewId="0">
      <selection activeCell="G20" sqref="G20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.7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.75">
      <c r="A6" s="14" t="s">
        <v>3</v>
      </c>
      <c r="C6" s="15" t="s">
        <v>54</v>
      </c>
      <c r="D6" s="15" t="s">
        <v>54</v>
      </c>
      <c r="E6" s="15" t="s">
        <v>54</v>
      </c>
      <c r="F6" s="15" t="s">
        <v>54</v>
      </c>
      <c r="G6" s="15" t="s">
        <v>54</v>
      </c>
      <c r="H6" s="15" t="s">
        <v>54</v>
      </c>
      <c r="I6" s="15" t="s">
        <v>54</v>
      </c>
      <c r="J6" s="15" t="s">
        <v>54</v>
      </c>
      <c r="K6" s="15" t="s">
        <v>54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15" t="s">
        <v>55</v>
      </c>
      <c r="S6" s="15" t="s">
        <v>55</v>
      </c>
      <c r="T6" s="15" t="s">
        <v>55</v>
      </c>
      <c r="U6" s="15" t="s">
        <v>55</v>
      </c>
    </row>
    <row r="7" spans="1:21" ht="24.75">
      <c r="A7" s="15" t="s">
        <v>3</v>
      </c>
      <c r="C7" s="15" t="s">
        <v>73</v>
      </c>
      <c r="E7" s="15" t="s">
        <v>74</v>
      </c>
      <c r="G7" s="15" t="s">
        <v>75</v>
      </c>
      <c r="I7" s="15" t="s">
        <v>28</v>
      </c>
      <c r="K7" s="15" t="s">
        <v>76</v>
      </c>
      <c r="M7" s="15" t="s">
        <v>73</v>
      </c>
      <c r="O7" s="15" t="s">
        <v>74</v>
      </c>
      <c r="Q7" s="15" t="s">
        <v>75</v>
      </c>
      <c r="S7" s="15" t="s">
        <v>28</v>
      </c>
      <c r="U7" s="15" t="s">
        <v>76</v>
      </c>
    </row>
    <row r="8" spans="1:21">
      <c r="A8" s="1" t="s">
        <v>17</v>
      </c>
      <c r="C8" s="7">
        <v>0</v>
      </c>
      <c r="D8" s="7"/>
      <c r="E8" s="7">
        <v>69508984404</v>
      </c>
      <c r="F8" s="7"/>
      <c r="G8" s="7">
        <v>4324222420</v>
      </c>
      <c r="H8" s="7"/>
      <c r="I8" s="7">
        <f>C8+E8+G8</f>
        <v>73833206824</v>
      </c>
      <c r="J8" s="7"/>
      <c r="K8" s="9">
        <f>I8/$I$14</f>
        <v>6.7253627812354819E-2</v>
      </c>
      <c r="L8" s="7"/>
      <c r="M8" s="7">
        <v>34369471800</v>
      </c>
      <c r="N8" s="7"/>
      <c r="O8" s="7">
        <v>65799516501</v>
      </c>
      <c r="P8" s="7"/>
      <c r="Q8" s="7">
        <v>42221186589</v>
      </c>
      <c r="R8" s="7"/>
      <c r="S8" s="7">
        <f>M8+O8+Q8</f>
        <v>142390174890</v>
      </c>
      <c r="T8" s="7"/>
      <c r="U8" s="9">
        <f>S8/$S$14</f>
        <v>8.4202181484630406E-2</v>
      </c>
    </row>
    <row r="9" spans="1:21">
      <c r="A9" s="1" t="s">
        <v>16</v>
      </c>
      <c r="C9" s="7">
        <v>0</v>
      </c>
      <c r="D9" s="7"/>
      <c r="E9" s="7">
        <v>-29856147794</v>
      </c>
      <c r="F9" s="7"/>
      <c r="G9" s="7">
        <v>639765653633</v>
      </c>
      <c r="H9" s="7"/>
      <c r="I9" s="7">
        <f t="shared" ref="I9:I13" si="0">C9+E9+G9</f>
        <v>609909505839</v>
      </c>
      <c r="J9" s="7"/>
      <c r="K9" s="9">
        <f t="shared" ref="K9:K13" si="1">I9/$I$14</f>
        <v>0.55555797546071051</v>
      </c>
      <c r="L9" s="7"/>
      <c r="M9" s="7">
        <v>0</v>
      </c>
      <c r="N9" s="7"/>
      <c r="O9" s="7">
        <v>99994059952</v>
      </c>
      <c r="P9" s="7"/>
      <c r="Q9" s="7">
        <v>679084430472</v>
      </c>
      <c r="R9" s="7"/>
      <c r="S9" s="7">
        <f t="shared" ref="S9:S13" si="2">M9+O9+Q9</f>
        <v>779078490424</v>
      </c>
      <c r="T9" s="7"/>
      <c r="U9" s="9">
        <f t="shared" ref="U9:U13" si="3">S9/$S$14</f>
        <v>0.4607067060078498</v>
      </c>
    </row>
    <row r="10" spans="1:21">
      <c r="A10" s="1" t="s">
        <v>15</v>
      </c>
      <c r="C10" s="7">
        <v>0</v>
      </c>
      <c r="D10" s="7"/>
      <c r="E10" s="7">
        <v>18218446378</v>
      </c>
      <c r="F10" s="7"/>
      <c r="G10" s="7">
        <v>7680589049</v>
      </c>
      <c r="H10" s="7"/>
      <c r="I10" s="7">
        <f t="shared" si="0"/>
        <v>25899035427</v>
      </c>
      <c r="J10" s="7"/>
      <c r="K10" s="9">
        <f t="shared" si="1"/>
        <v>2.359106646225563E-2</v>
      </c>
      <c r="L10" s="7"/>
      <c r="M10" s="7">
        <v>0</v>
      </c>
      <c r="N10" s="7"/>
      <c r="O10" s="7">
        <v>45385382198</v>
      </c>
      <c r="P10" s="7"/>
      <c r="Q10" s="7">
        <v>216511289411</v>
      </c>
      <c r="R10" s="7"/>
      <c r="S10" s="7">
        <f t="shared" si="2"/>
        <v>261896671609</v>
      </c>
      <c r="T10" s="7"/>
      <c r="U10" s="9">
        <f t="shared" si="3"/>
        <v>0.15487213980934855</v>
      </c>
    </row>
    <row r="11" spans="1:21">
      <c r="A11" s="1" t="s">
        <v>19</v>
      </c>
      <c r="C11" s="7">
        <v>0</v>
      </c>
      <c r="D11" s="7"/>
      <c r="E11" s="7">
        <v>2016328795</v>
      </c>
      <c r="F11" s="7"/>
      <c r="G11" s="7">
        <v>21169868853</v>
      </c>
      <c r="H11" s="7"/>
      <c r="I11" s="7">
        <f t="shared" si="0"/>
        <v>23186197648</v>
      </c>
      <c r="J11" s="7"/>
      <c r="K11" s="9">
        <f t="shared" si="1"/>
        <v>2.1119980752284068E-2</v>
      </c>
      <c r="L11" s="7"/>
      <c r="M11" s="7">
        <v>0</v>
      </c>
      <c r="N11" s="7"/>
      <c r="O11" s="7">
        <v>2487456051</v>
      </c>
      <c r="P11" s="7"/>
      <c r="Q11" s="7">
        <v>83974759149</v>
      </c>
      <c r="R11" s="7"/>
      <c r="S11" s="7">
        <f t="shared" si="2"/>
        <v>86462215200</v>
      </c>
      <c r="T11" s="7"/>
      <c r="U11" s="9">
        <f t="shared" si="3"/>
        <v>5.1129280102772477E-2</v>
      </c>
    </row>
    <row r="12" spans="1:21">
      <c r="A12" s="1" t="s">
        <v>18</v>
      </c>
      <c r="C12" s="7">
        <v>0</v>
      </c>
      <c r="D12" s="7"/>
      <c r="E12" s="7">
        <v>40808628448</v>
      </c>
      <c r="F12" s="7"/>
      <c r="G12" s="7">
        <v>324195754354</v>
      </c>
      <c r="H12" s="7"/>
      <c r="I12" s="7">
        <f t="shared" si="0"/>
        <v>365004382802</v>
      </c>
      <c r="J12" s="7"/>
      <c r="K12" s="9">
        <f t="shared" si="1"/>
        <v>0.33247734951239499</v>
      </c>
      <c r="L12" s="7"/>
      <c r="M12" s="7">
        <v>0</v>
      </c>
      <c r="N12" s="7"/>
      <c r="O12" s="7">
        <v>68170970345</v>
      </c>
      <c r="P12" s="7"/>
      <c r="Q12" s="7">
        <v>353322116746</v>
      </c>
      <c r="R12" s="7"/>
      <c r="S12" s="7">
        <f t="shared" si="2"/>
        <v>421493087091</v>
      </c>
      <c r="T12" s="7"/>
      <c r="U12" s="9">
        <f t="shared" si="3"/>
        <v>0.24924920164731115</v>
      </c>
    </row>
    <row r="13" spans="1:21">
      <c r="A13" s="1" t="s">
        <v>72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9">
        <f t="shared" si="1"/>
        <v>0</v>
      </c>
      <c r="L13" s="7"/>
      <c r="M13" s="7">
        <v>0</v>
      </c>
      <c r="N13" s="7"/>
      <c r="O13" s="7">
        <v>0</v>
      </c>
      <c r="P13" s="7"/>
      <c r="Q13" s="7">
        <v>-269737926</v>
      </c>
      <c r="R13" s="7"/>
      <c r="S13" s="7">
        <f t="shared" si="2"/>
        <v>-269737926</v>
      </c>
      <c r="T13" s="7"/>
      <c r="U13" s="9">
        <f t="shared" si="3"/>
        <v>-1.5950905191236547E-4</v>
      </c>
    </row>
    <row r="14" spans="1:21" ht="24.75" thickBot="1">
      <c r="C14" s="8">
        <f>SUM(C8:C13)</f>
        <v>0</v>
      </c>
      <c r="D14" s="7"/>
      <c r="E14" s="8">
        <f>SUM(E8:E13)</f>
        <v>100696240231</v>
      </c>
      <c r="F14" s="7"/>
      <c r="G14" s="8">
        <f>SUM(SUM(G8:G13))</f>
        <v>997136088309</v>
      </c>
      <c r="H14" s="7"/>
      <c r="I14" s="8">
        <f>SUM(I8:I13)</f>
        <v>1097832328540</v>
      </c>
      <c r="J14" s="7"/>
      <c r="K14" s="12">
        <f>SUM(K8:K13)</f>
        <v>1</v>
      </c>
      <c r="L14" s="7"/>
      <c r="M14" s="8">
        <f>SUM(M8:M13)</f>
        <v>34369471800</v>
      </c>
      <c r="N14" s="7"/>
      <c r="O14" s="8">
        <f>SUM(O8:O13)</f>
        <v>281837385047</v>
      </c>
      <c r="P14" s="7"/>
      <c r="Q14" s="8">
        <f>SUM(Q8:Q13)</f>
        <v>1374844044441</v>
      </c>
      <c r="R14" s="7"/>
      <c r="S14" s="8">
        <f>SUM(S8:S13)</f>
        <v>1691050901288</v>
      </c>
      <c r="T14" s="7"/>
      <c r="U14" s="13">
        <f>SUM(U8:U13)</f>
        <v>1</v>
      </c>
    </row>
    <row r="15" spans="1:21" ht="24.75" thickTop="1">
      <c r="C15" s="4"/>
      <c r="D15" s="4"/>
      <c r="E15" s="7"/>
      <c r="F15" s="4"/>
      <c r="G15" s="7"/>
      <c r="H15" s="4"/>
      <c r="I15" s="4"/>
      <c r="J15" s="4"/>
      <c r="K15" s="4"/>
      <c r="L15" s="4"/>
      <c r="M15" s="7"/>
      <c r="N15" s="4"/>
      <c r="O15" s="7"/>
      <c r="P15" s="4"/>
      <c r="Q15" s="7"/>
      <c r="R15" s="4"/>
      <c r="S15" s="4"/>
      <c r="T15" s="4"/>
      <c r="U15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2023-03-27T07:42:25Z</dcterms:created>
  <dcterms:modified xsi:type="dcterms:W3CDTF">2023-03-29T12:38:48Z</dcterms:modified>
</cp:coreProperties>
</file>