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فروردین 1402\"/>
    </mc:Choice>
  </mc:AlternateContent>
  <xr:revisionPtr revIDLastSave="0" documentId="13_ncr:1_{03CD6074-AFBA-40F4-9CA3-607370A2318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جمع درآمدها" sheetId="15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E17" i="13"/>
  <c r="I17" i="13"/>
  <c r="S14" i="11"/>
  <c r="U9" i="11" s="1"/>
  <c r="S9" i="11"/>
  <c r="S10" i="11"/>
  <c r="S11" i="11"/>
  <c r="S12" i="11"/>
  <c r="S13" i="11"/>
  <c r="S8" i="11"/>
  <c r="I9" i="11"/>
  <c r="I10" i="11"/>
  <c r="I11" i="11"/>
  <c r="I12" i="11"/>
  <c r="I13" i="11"/>
  <c r="I8" i="11"/>
  <c r="C14" i="11"/>
  <c r="E14" i="11"/>
  <c r="G14" i="11"/>
  <c r="M14" i="11"/>
  <c r="O14" i="11"/>
  <c r="Q14" i="11"/>
  <c r="E14" i="10"/>
  <c r="G14" i="10"/>
  <c r="I14" i="10"/>
  <c r="M14" i="10"/>
  <c r="O14" i="10"/>
  <c r="Q14" i="10"/>
  <c r="Q9" i="9"/>
  <c r="Q10" i="9"/>
  <c r="Q11" i="9"/>
  <c r="Q12" i="9"/>
  <c r="Q8" i="9"/>
  <c r="I9" i="9"/>
  <c r="I10" i="9"/>
  <c r="I11" i="9"/>
  <c r="I12" i="9"/>
  <c r="I8" i="9"/>
  <c r="I13" i="9" s="1"/>
  <c r="Q13" i="9"/>
  <c r="O13" i="9"/>
  <c r="M13" i="9"/>
  <c r="K13" i="9"/>
  <c r="G13" i="9"/>
  <c r="E13" i="9"/>
  <c r="S9" i="8"/>
  <c r="Q9" i="8"/>
  <c r="O9" i="8"/>
  <c r="M9" i="8"/>
  <c r="K9" i="8"/>
  <c r="I9" i="8"/>
  <c r="I17" i="7"/>
  <c r="K17" i="7"/>
  <c r="M17" i="7"/>
  <c r="O17" i="7"/>
  <c r="Q17" i="7"/>
  <c r="S17" i="7"/>
  <c r="S18" i="6"/>
  <c r="K18" i="6"/>
  <c r="M18" i="6"/>
  <c r="O18" i="6"/>
  <c r="Q18" i="6"/>
  <c r="Y14" i="1"/>
  <c r="W14" i="1"/>
  <c r="U14" i="1"/>
  <c r="O14" i="1"/>
  <c r="K14" i="1"/>
  <c r="G14" i="1"/>
  <c r="E14" i="1"/>
  <c r="U11" i="11" l="1"/>
  <c r="U12" i="11"/>
  <c r="U8" i="11"/>
  <c r="U14" i="11" s="1"/>
  <c r="U10" i="11"/>
  <c r="U13" i="11"/>
  <c r="K8" i="11"/>
  <c r="I14" i="11"/>
  <c r="K9" i="11" l="1"/>
  <c r="K13" i="11"/>
  <c r="K10" i="11"/>
  <c r="K12" i="11"/>
  <c r="K14" i="11" s="1"/>
  <c r="K11" i="11"/>
</calcChain>
</file>

<file path=xl/sharedStrings.xml><?xml version="1.0" encoding="utf-8"?>
<sst xmlns="http://schemas.openxmlformats.org/spreadsheetml/2006/main" count="366" uniqueCount="90">
  <si>
    <t>صندوق سرمایه‌گذاری اختصاصی بازارگردانی مفید</t>
  </si>
  <si>
    <t>صورت وضعیت سبد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</si>
  <si>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</si>
  <si>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</si>
  <si>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</si>
  <si>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</si>
  <si>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</si>
  <si>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</si>
  <si>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</si>
  <si>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</si>
  <si>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</si>
  <si>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</si>
  <si>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</si>
  <si>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</si>
  <si>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</si>
  <si>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</si>
  <si>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</si>
  <si>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</si>
  <si>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</si>
  <si>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</si>
  <si>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</si>
  <si>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</si>
  <si>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</si>
  <si>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</si>
  <si>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</si>
  <si>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</si>
  <si>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</si>
  <si>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</si>
  <si>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</si>
  <si>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</si>
  <si>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</si>
  <si>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</si>
  <si>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</si>
  <si>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</si>
  <si>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</si>
  <si>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</si>
  <si>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</si>
  <si>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</si>
  <si>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</si>
  <si>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</si>
  <si>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</si>
  <si>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</si>
  <si>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</si>
  <si>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</si>
  <si>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</si>
  <si>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</si>
  <si>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</si>
  <si>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</si>
  <si>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</si>
  <si>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</si>
  <si>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</si>
  <si>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</si>
  <si>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</si>
  <si>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</si>
  <si>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</si>
  <si>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</si>
  <si>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</si>
  <si>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</si>
  <si>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</si>
  <si>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</si>
  <si>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</si>
  <si>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</si>
  <si>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</si>
  <si>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</si>
  <si>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</si>
  <si>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</si>
  <si>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</si>
  <si>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</si>
  <si>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</si>
  <si>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</si>
  <si>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</si>
  <si>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</si>
  <si>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</si>
  <si>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</si>
  <si>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</si>
  <si>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</si>
  <si>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</si>
  <si>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</si>
  <si>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</si>
  <si>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</si>
  <si>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</si>
  <si>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</si>
  <si>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</si>
  <si>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</si>
  <si>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</si>
  <si>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</si>
  <si>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1402/01/01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</si>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</sst>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14</xdr:col>
          <xdr:colOff>180975</xdr:colOff>
          <xdr:row>32</xdr:row>
          <xdr:rowOff>66675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159703D-7D29-BDD1-08F9-E3A27F7E1E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38E6-7080-45D7-A06F-A485C41E1967}">
  <dimension ref="A1"/>
  <sheetViews>
    <sheetView rightToLeft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6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14</xdr:col>
                <xdr:colOff>180975</xdr:colOff>
                <xdr:row>32</xdr:row>
                <xdr:rowOff>66675</xdr:rowOff>
              </to>
            </anchor>
          </objectPr>
        </oleObject>
      </mc:Choice>
      <mc:Fallback>
        <oleObject progId="Document" shapeId="10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I6" sqref="I6:K6"/>
    </sheetView>
  </sheetViews>
  <sheetFormatPr defaultRowHeight="24"/>
  <cols>
    <col min="1" max="1" width="24.7109375" style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.75">
      <c r="A6" s="15" t="s">
        <v>78</v>
      </c>
      <c r="B6" s="15" t="s">
        <v>78</v>
      </c>
      <c r="C6" s="15" t="s">
        <v>78</v>
      </c>
      <c r="E6" s="15" t="s">
        <v>54</v>
      </c>
      <c r="F6" s="15" t="s">
        <v>54</v>
      </c>
      <c r="G6" s="15" t="s">
        <v>54</v>
      </c>
      <c r="I6" s="15" t="s">
        <v>55</v>
      </c>
      <c r="J6" s="15" t="s">
        <v>55</v>
      </c>
      <c r="K6" s="15" t="s">
        <v>55</v>
      </c>
    </row>
    <row r="7" spans="1:11" ht="24.75">
      <c r="A7" s="15" t="s">
        <v>79</v>
      </c>
      <c r="C7" s="15" t="s">
        <v>25</v>
      </c>
      <c r="E7" s="15" t="s">
        <v>80</v>
      </c>
      <c r="G7" s="15" t="s">
        <v>81</v>
      </c>
      <c r="I7" s="15" t="s">
        <v>80</v>
      </c>
      <c r="K7" s="15" t="s">
        <v>81</v>
      </c>
    </row>
    <row r="8" spans="1:11">
      <c r="A8" s="1" t="s">
        <v>31</v>
      </c>
      <c r="C8" s="5" t="s">
        <v>32</v>
      </c>
      <c r="D8" s="5"/>
      <c r="E8" s="7">
        <v>0</v>
      </c>
      <c r="F8" s="5"/>
      <c r="G8" s="10">
        <f>E8/$E$17</f>
        <v>0</v>
      </c>
      <c r="H8" s="5"/>
      <c r="I8" s="7">
        <v>1344007522</v>
      </c>
      <c r="J8" s="5"/>
      <c r="K8" s="10">
        <f>I8/$I$17</f>
        <v>0.75681818345246787</v>
      </c>
    </row>
    <row r="9" spans="1:11">
      <c r="A9" s="1" t="s">
        <v>35</v>
      </c>
      <c r="C9" s="5" t="s">
        <v>36</v>
      </c>
      <c r="D9" s="5"/>
      <c r="E9" s="7">
        <v>41265</v>
      </c>
      <c r="F9" s="5"/>
      <c r="G9" s="10">
        <f t="shared" ref="G9:G16" si="0">E9/$E$17</f>
        <v>1.1054953015445054E-2</v>
      </c>
      <c r="H9" s="5"/>
      <c r="I9" s="7">
        <v>55870008</v>
      </c>
      <c r="J9" s="5"/>
      <c r="K9" s="10">
        <f t="shared" ref="K9:K16" si="1">I9/$I$17</f>
        <v>3.1460715265278737E-2</v>
      </c>
    </row>
    <row r="10" spans="1:11">
      <c r="A10" s="1" t="s">
        <v>35</v>
      </c>
      <c r="C10" s="5" t="s">
        <v>41</v>
      </c>
      <c r="D10" s="5"/>
      <c r="E10" s="7">
        <v>42212</v>
      </c>
      <c r="F10" s="5"/>
      <c r="G10" s="10">
        <f t="shared" si="0"/>
        <v>1.1308655681278725E-2</v>
      </c>
      <c r="H10" s="5"/>
      <c r="I10" s="7">
        <v>303591279</v>
      </c>
      <c r="J10" s="5"/>
      <c r="K10" s="10">
        <f t="shared" si="1"/>
        <v>0.17095395414371153</v>
      </c>
    </row>
    <row r="11" spans="1:11">
      <c r="A11" s="1" t="s">
        <v>35</v>
      </c>
      <c r="C11" s="5" t="s">
        <v>43</v>
      </c>
      <c r="D11" s="5"/>
      <c r="E11" s="7">
        <v>42344</v>
      </c>
      <c r="F11" s="5"/>
      <c r="G11" s="10">
        <f t="shared" si="0"/>
        <v>1.134401867165892E-2</v>
      </c>
      <c r="H11" s="5"/>
      <c r="I11" s="7">
        <v>9047098</v>
      </c>
      <c r="J11" s="5"/>
      <c r="K11" s="10">
        <f t="shared" si="1"/>
        <v>5.0944716914139822E-3</v>
      </c>
    </row>
    <row r="12" spans="1:11">
      <c r="A12" s="1" t="s">
        <v>35</v>
      </c>
      <c r="C12" s="5" t="s">
        <v>44</v>
      </c>
      <c r="D12" s="5"/>
      <c r="E12" s="7">
        <v>41215</v>
      </c>
      <c r="F12" s="5"/>
      <c r="G12" s="10">
        <f t="shared" si="0"/>
        <v>1.1041557943331344E-2</v>
      </c>
      <c r="H12" s="5"/>
      <c r="I12" s="7">
        <v>2808416</v>
      </c>
      <c r="J12" s="5"/>
      <c r="K12" s="10">
        <f t="shared" si="1"/>
        <v>1.5814348213884818E-3</v>
      </c>
    </row>
    <row r="13" spans="1:11">
      <c r="A13" s="1" t="s">
        <v>46</v>
      </c>
      <c r="C13" s="5" t="s">
        <v>47</v>
      </c>
      <c r="D13" s="5"/>
      <c r="E13" s="7">
        <v>751830</v>
      </c>
      <c r="F13" s="5"/>
      <c r="G13" s="10">
        <f t="shared" si="0"/>
        <v>0.20141634134501527</v>
      </c>
      <c r="H13" s="5"/>
      <c r="I13" s="7">
        <v>11951195</v>
      </c>
      <c r="J13" s="5"/>
      <c r="K13" s="10">
        <f t="shared" si="1"/>
        <v>6.7297850212375649E-3</v>
      </c>
    </row>
    <row r="14" spans="1:11">
      <c r="A14" s="1" t="s">
        <v>46</v>
      </c>
      <c r="C14" s="5" t="s">
        <v>49</v>
      </c>
      <c r="D14" s="5"/>
      <c r="E14" s="7">
        <v>1278100</v>
      </c>
      <c r="F14" s="5"/>
      <c r="G14" s="10">
        <f t="shared" si="0"/>
        <v>0.34240483337066091</v>
      </c>
      <c r="H14" s="5"/>
      <c r="I14" s="7">
        <v>6166560</v>
      </c>
      <c r="J14" s="5"/>
      <c r="K14" s="10">
        <f t="shared" si="1"/>
        <v>3.4724245667954309E-3</v>
      </c>
    </row>
    <row r="15" spans="1:11">
      <c r="A15" s="1" t="s">
        <v>46</v>
      </c>
      <c r="C15" s="5" t="s">
        <v>50</v>
      </c>
      <c r="D15" s="5"/>
      <c r="E15" s="7">
        <v>313808</v>
      </c>
      <c r="F15" s="5"/>
      <c r="G15" s="10">
        <f t="shared" si="0"/>
        <v>8.4069615797183611E-2</v>
      </c>
      <c r="H15" s="5"/>
      <c r="I15" s="7">
        <v>36993826</v>
      </c>
      <c r="J15" s="5"/>
      <c r="K15" s="10">
        <f t="shared" si="1"/>
        <v>2.0831431174294184E-2</v>
      </c>
    </row>
    <row r="16" spans="1:11">
      <c r="A16" s="1" t="s">
        <v>46</v>
      </c>
      <c r="C16" s="5" t="s">
        <v>51</v>
      </c>
      <c r="D16" s="5"/>
      <c r="E16" s="7">
        <v>1221942</v>
      </c>
      <c r="F16" s="5"/>
      <c r="G16" s="10">
        <f t="shared" si="0"/>
        <v>0.32736002417542615</v>
      </c>
      <c r="H16" s="5"/>
      <c r="I16" s="7">
        <v>5429887</v>
      </c>
      <c r="J16" s="5"/>
      <c r="K16" s="10">
        <f t="shared" si="1"/>
        <v>3.0575998634122009E-3</v>
      </c>
    </row>
    <row r="17" spans="3:11" ht="24.75" thickBot="1">
      <c r="C17" s="5"/>
      <c r="D17" s="5"/>
      <c r="E17" s="12">
        <f>SUM(E8:E16)</f>
        <v>3732716</v>
      </c>
      <c r="F17" s="5"/>
      <c r="G17" s="11">
        <f>SUM(G8:G16)</f>
        <v>1</v>
      </c>
      <c r="H17" s="5"/>
      <c r="I17" s="12">
        <f>SUM(I8:I16)</f>
        <v>1775865791</v>
      </c>
      <c r="J17" s="5"/>
      <c r="K17" s="11">
        <f>SUM(K8:K16)</f>
        <v>1</v>
      </c>
    </row>
    <row r="18" spans="3:11" ht="24.75" thickTop="1">
      <c r="C18" s="5"/>
      <c r="D18" s="5"/>
      <c r="E18" s="5"/>
      <c r="F18" s="5"/>
      <c r="G18" s="5"/>
      <c r="H18" s="5"/>
      <c r="I18" s="5"/>
      <c r="J18" s="5"/>
      <c r="K18" s="5"/>
    </row>
    <row r="19" spans="3:11">
      <c r="C19" s="5"/>
      <c r="D19" s="5"/>
      <c r="E19" s="5"/>
      <c r="F19" s="5"/>
      <c r="G19" s="5"/>
      <c r="H19" s="5"/>
      <c r="I19" s="5"/>
      <c r="J19" s="5"/>
      <c r="K19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P4" sqref="P4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4" t="s">
        <v>0</v>
      </c>
      <c r="B2" s="14"/>
      <c r="C2" s="14"/>
      <c r="D2" s="14"/>
      <c r="E2" s="14"/>
    </row>
    <row r="3" spans="1:5" ht="24.75">
      <c r="A3" s="14" t="s">
        <v>52</v>
      </c>
      <c r="B3" s="14"/>
      <c r="C3" s="14"/>
      <c r="D3" s="14"/>
      <c r="E3" s="14"/>
    </row>
    <row r="4" spans="1:5" ht="24.75">
      <c r="A4" s="14" t="s">
        <v>2</v>
      </c>
      <c r="B4" s="14"/>
      <c r="C4" s="14"/>
      <c r="D4" s="14"/>
      <c r="E4" s="14"/>
    </row>
    <row r="5" spans="1:5" ht="24.75">
      <c r="C5" s="14" t="s">
        <v>54</v>
      </c>
      <c r="E5" s="2" t="s">
        <v>88</v>
      </c>
    </row>
    <row r="6" spans="1:5" ht="24.75">
      <c r="A6" s="14" t="s">
        <v>82</v>
      </c>
      <c r="C6" s="15"/>
      <c r="E6" s="6" t="s">
        <v>89</v>
      </c>
    </row>
    <row r="7" spans="1:5" ht="24.75">
      <c r="A7" s="15" t="s">
        <v>82</v>
      </c>
      <c r="C7" s="15" t="s">
        <v>28</v>
      </c>
      <c r="E7" s="15" t="s">
        <v>28</v>
      </c>
    </row>
    <row r="8" spans="1:5">
      <c r="A8" s="1" t="s">
        <v>83</v>
      </c>
      <c r="C8" s="7">
        <v>0</v>
      </c>
      <c r="D8" s="5"/>
      <c r="E8" s="7">
        <v>47509676</v>
      </c>
    </row>
    <row r="9" spans="1:5" ht="25.5" thickBot="1">
      <c r="A9" s="3" t="s">
        <v>61</v>
      </c>
      <c r="C9" s="12">
        <v>0</v>
      </c>
      <c r="D9" s="5"/>
      <c r="E9" s="12">
        <v>47509676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16"/>
  <sheetViews>
    <sheetView rightToLeft="1" workbookViewId="0">
      <selection activeCell="Y16" sqref="Y16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0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30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30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30" ht="24.75">
      <c r="A6" s="14" t="s">
        <v>3</v>
      </c>
      <c r="C6" s="15" t="s">
        <v>86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30" ht="24.7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30" ht="24.7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30">
      <c r="A9" s="1" t="s">
        <v>15</v>
      </c>
      <c r="C9" s="8">
        <v>7605300</v>
      </c>
      <c r="D9" s="8"/>
      <c r="E9" s="8">
        <v>524455127533</v>
      </c>
      <c r="F9" s="8"/>
      <c r="G9" s="8">
        <v>569840509731.26404</v>
      </c>
      <c r="H9" s="8"/>
      <c r="I9" s="8">
        <v>29988887</v>
      </c>
      <c r="J9" s="8"/>
      <c r="K9" s="8">
        <v>2315867147604</v>
      </c>
      <c r="L9" s="8"/>
      <c r="M9" s="8">
        <v>-30521973</v>
      </c>
      <c r="N9" s="8"/>
      <c r="O9" s="8">
        <v>2365749559489</v>
      </c>
      <c r="P9" s="8"/>
      <c r="Q9" s="8">
        <v>7072214</v>
      </c>
      <c r="R9" s="8"/>
      <c r="S9" s="8">
        <v>77833</v>
      </c>
      <c r="T9" s="8"/>
      <c r="U9" s="8">
        <v>541562622701</v>
      </c>
      <c r="V9" s="8"/>
      <c r="W9" s="8">
        <v>550319523870.25696</v>
      </c>
      <c r="X9" s="8"/>
      <c r="Y9" s="10">
        <v>9.9878674699755379E-2</v>
      </c>
      <c r="Z9" s="8"/>
      <c r="AA9" s="8"/>
      <c r="AB9" s="8"/>
      <c r="AC9" s="8"/>
      <c r="AD9" s="8"/>
    </row>
    <row r="10" spans="1:30">
      <c r="A10" s="1" t="s">
        <v>16</v>
      </c>
      <c r="C10" s="8">
        <v>3130463</v>
      </c>
      <c r="D10" s="8"/>
      <c r="E10" s="8">
        <v>1154878903643</v>
      </c>
      <c r="F10" s="8"/>
      <c r="G10" s="8">
        <v>1255055082164.22</v>
      </c>
      <c r="H10" s="8"/>
      <c r="I10" s="8">
        <v>5971198</v>
      </c>
      <c r="J10" s="8"/>
      <c r="K10" s="8">
        <v>2527467311910</v>
      </c>
      <c r="L10" s="8"/>
      <c r="M10" s="8">
        <v>-5488142</v>
      </c>
      <c r="N10" s="8"/>
      <c r="O10" s="8">
        <v>2332408518843</v>
      </c>
      <c r="P10" s="8"/>
      <c r="Q10" s="8">
        <v>3613519</v>
      </c>
      <c r="R10" s="8"/>
      <c r="S10" s="8">
        <v>453487</v>
      </c>
      <c r="T10" s="8"/>
      <c r="U10" s="8">
        <v>1509575527773</v>
      </c>
      <c r="V10" s="8"/>
      <c r="W10" s="8">
        <v>1638294703328.95</v>
      </c>
      <c r="X10" s="8"/>
      <c r="Y10" s="10">
        <v>0.29733763139158031</v>
      </c>
      <c r="Z10" s="8"/>
      <c r="AA10" s="8"/>
      <c r="AB10" s="8"/>
      <c r="AC10" s="8"/>
      <c r="AD10" s="8"/>
    </row>
    <row r="11" spans="1:30">
      <c r="A11" s="1" t="s">
        <v>17</v>
      </c>
      <c r="C11" s="8">
        <v>107138761</v>
      </c>
      <c r="D11" s="8"/>
      <c r="E11" s="8">
        <v>421709919147</v>
      </c>
      <c r="F11" s="8"/>
      <c r="G11" s="8">
        <v>492463743491.54401</v>
      </c>
      <c r="H11" s="8"/>
      <c r="I11" s="8">
        <v>10125487</v>
      </c>
      <c r="J11" s="8"/>
      <c r="K11" s="8">
        <v>49326628791</v>
      </c>
      <c r="L11" s="8"/>
      <c r="M11" s="8">
        <v>-8948591</v>
      </c>
      <c r="N11" s="8"/>
      <c r="O11" s="8">
        <v>44100530678</v>
      </c>
      <c r="P11" s="8"/>
      <c r="Q11" s="8">
        <v>108315657</v>
      </c>
      <c r="R11" s="8"/>
      <c r="S11" s="8">
        <v>5305</v>
      </c>
      <c r="T11" s="8"/>
      <c r="U11" s="8">
        <v>435591097267</v>
      </c>
      <c r="V11" s="8"/>
      <c r="W11" s="8">
        <v>574177853319.10706</v>
      </c>
      <c r="X11" s="8"/>
      <c r="Y11" s="10">
        <v>0.10420877425563284</v>
      </c>
      <c r="Z11" s="8"/>
      <c r="AA11" s="8"/>
      <c r="AB11" s="8"/>
      <c r="AC11" s="8"/>
      <c r="AD11" s="8"/>
    </row>
    <row r="12" spans="1:30">
      <c r="A12" s="1" t="s">
        <v>18</v>
      </c>
      <c r="C12" s="8">
        <v>71180503</v>
      </c>
      <c r="D12" s="8"/>
      <c r="E12" s="8">
        <v>974378209971</v>
      </c>
      <c r="F12" s="8"/>
      <c r="G12" s="8">
        <v>1042546705287.37</v>
      </c>
      <c r="H12" s="8"/>
      <c r="I12" s="8">
        <v>113927265</v>
      </c>
      <c r="J12" s="8"/>
      <c r="K12" s="8">
        <v>1833058912548</v>
      </c>
      <c r="L12" s="8"/>
      <c r="M12" s="8">
        <v>-104910973</v>
      </c>
      <c r="N12" s="8"/>
      <c r="O12" s="8">
        <v>1706601715150</v>
      </c>
      <c r="P12" s="8"/>
      <c r="Q12" s="8">
        <v>80196795</v>
      </c>
      <c r="R12" s="8"/>
      <c r="S12" s="8">
        <v>16760</v>
      </c>
      <c r="T12" s="8"/>
      <c r="U12" s="8">
        <v>1250217664603</v>
      </c>
      <c r="V12" s="8"/>
      <c r="W12" s="8">
        <v>1343779060857.5</v>
      </c>
      <c r="X12" s="8"/>
      <c r="Y12" s="10">
        <v>0.24388535362843397</v>
      </c>
      <c r="Z12" s="8"/>
      <c r="AA12" s="8"/>
      <c r="AB12" s="8"/>
      <c r="AC12" s="8"/>
      <c r="AD12" s="8"/>
    </row>
    <row r="13" spans="1:30">
      <c r="A13" s="1" t="s">
        <v>19</v>
      </c>
      <c r="C13" s="8">
        <v>29088622</v>
      </c>
      <c r="D13" s="8"/>
      <c r="E13" s="8">
        <v>330302988141</v>
      </c>
      <c r="F13" s="8"/>
      <c r="G13" s="8">
        <v>332790444192.33899</v>
      </c>
      <c r="H13" s="8"/>
      <c r="I13" s="8">
        <v>433748542</v>
      </c>
      <c r="J13" s="8"/>
      <c r="K13" s="8">
        <v>5008715929876</v>
      </c>
      <c r="L13" s="8"/>
      <c r="M13" s="8">
        <v>-393212404</v>
      </c>
      <c r="N13" s="8"/>
      <c r="O13" s="8">
        <v>4550980353914</v>
      </c>
      <c r="P13" s="8"/>
      <c r="Q13" s="8">
        <v>69624760</v>
      </c>
      <c r="R13" s="8"/>
      <c r="S13" s="8">
        <v>11640</v>
      </c>
      <c r="T13" s="8"/>
      <c r="U13" s="8">
        <v>806894280381</v>
      </c>
      <c r="V13" s="8"/>
      <c r="W13" s="8">
        <v>810401815192.26001</v>
      </c>
      <c r="X13" s="8"/>
      <c r="Y13" s="10">
        <v>0.14708156946065723</v>
      </c>
      <c r="Z13" s="8"/>
      <c r="AA13" s="8"/>
      <c r="AB13" s="8"/>
      <c r="AC13" s="8"/>
      <c r="AD13" s="8"/>
    </row>
    <row r="14" spans="1:30" ht="24.75" thickBot="1">
      <c r="C14" s="8"/>
      <c r="D14" s="8"/>
      <c r="E14" s="9">
        <f>SUM(E9:E13)</f>
        <v>3405725148435</v>
      </c>
      <c r="F14" s="8"/>
      <c r="G14" s="9">
        <f>SUM(SUM(G9:G13))</f>
        <v>3692696484866.7368</v>
      </c>
      <c r="H14" s="8"/>
      <c r="I14" s="8"/>
      <c r="J14" s="8"/>
      <c r="K14" s="9">
        <f>SUM(K9:K13)</f>
        <v>11734435930729</v>
      </c>
      <c r="L14" s="8"/>
      <c r="M14" s="8"/>
      <c r="N14" s="8"/>
      <c r="O14" s="9">
        <f>SUM(O9:O13)</f>
        <v>10999840678074</v>
      </c>
      <c r="P14" s="8"/>
      <c r="Q14" s="8"/>
      <c r="R14" s="8"/>
      <c r="S14" s="8"/>
      <c r="T14" s="8"/>
      <c r="U14" s="9">
        <f>SUM(U9:U13)</f>
        <v>4543841192725</v>
      </c>
      <c r="V14" s="8"/>
      <c r="W14" s="9">
        <f>SUM(W9:W13)</f>
        <v>4916972956568.0742</v>
      </c>
      <c r="X14" s="8"/>
      <c r="Y14" s="11">
        <f>SUM(Y9:Y13)</f>
        <v>0.89239200343605973</v>
      </c>
      <c r="Z14" s="8"/>
      <c r="AA14" s="8"/>
      <c r="AB14" s="8"/>
      <c r="AC14" s="8"/>
      <c r="AD14" s="8"/>
    </row>
    <row r="15" spans="1:30" ht="24.75" thickTop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0"/>
  <sheetViews>
    <sheetView rightToLeft="1" tabSelected="1" workbookViewId="0">
      <selection activeCell="E17" sqref="E17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23</v>
      </c>
      <c r="C6" s="15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K6" s="15" t="s">
        <v>86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.75">
      <c r="A7" s="15" t="s">
        <v>23</v>
      </c>
      <c r="C7" s="15" t="s">
        <v>25</v>
      </c>
      <c r="E7" s="15" t="s">
        <v>26</v>
      </c>
      <c r="G7" s="15" t="s">
        <v>27</v>
      </c>
      <c r="I7" s="15" t="s">
        <v>21</v>
      </c>
      <c r="K7" s="15" t="s">
        <v>28</v>
      </c>
      <c r="M7" s="15" t="s">
        <v>29</v>
      </c>
      <c r="O7" s="15" t="s">
        <v>30</v>
      </c>
      <c r="Q7" s="15" t="s">
        <v>28</v>
      </c>
      <c r="S7" s="15" t="s">
        <v>22</v>
      </c>
    </row>
    <row r="8" spans="1:19">
      <c r="A8" s="1" t="s">
        <v>31</v>
      </c>
      <c r="C8" s="5" t="s">
        <v>32</v>
      </c>
      <c r="E8" s="1" t="s">
        <v>33</v>
      </c>
      <c r="G8" s="1" t="s">
        <v>34</v>
      </c>
      <c r="I8" s="4">
        <v>8</v>
      </c>
      <c r="K8" s="7">
        <v>178469</v>
      </c>
      <c r="L8" s="5"/>
      <c r="M8" s="7">
        <v>0</v>
      </c>
      <c r="N8" s="5"/>
      <c r="O8" s="7">
        <v>0</v>
      </c>
      <c r="P8" s="5"/>
      <c r="Q8" s="7">
        <v>178469</v>
      </c>
      <c r="R8" s="5"/>
      <c r="S8" s="10">
        <v>3.2390722883371871E-8</v>
      </c>
    </row>
    <row r="9" spans="1:19">
      <c r="A9" s="1" t="s">
        <v>35</v>
      </c>
      <c r="C9" s="5" t="s">
        <v>36</v>
      </c>
      <c r="E9" s="1" t="s">
        <v>33</v>
      </c>
      <c r="G9" s="1" t="s">
        <v>37</v>
      </c>
      <c r="I9" s="4">
        <v>8</v>
      </c>
      <c r="K9" s="7">
        <v>10437578</v>
      </c>
      <c r="L9" s="5"/>
      <c r="M9" s="7">
        <v>41265</v>
      </c>
      <c r="N9" s="5"/>
      <c r="O9" s="7">
        <v>0</v>
      </c>
      <c r="P9" s="5"/>
      <c r="Q9" s="7">
        <v>10478843</v>
      </c>
      <c r="R9" s="5"/>
      <c r="S9" s="10">
        <v>1.901827767014782E-6</v>
      </c>
    </row>
    <row r="10" spans="1:19">
      <c r="A10" s="1" t="s">
        <v>38</v>
      </c>
      <c r="C10" s="5" t="s">
        <v>39</v>
      </c>
      <c r="E10" s="1" t="s">
        <v>33</v>
      </c>
      <c r="G10" s="1" t="s">
        <v>40</v>
      </c>
      <c r="I10" s="4">
        <v>8</v>
      </c>
      <c r="K10" s="7">
        <v>112172348659</v>
      </c>
      <c r="L10" s="5"/>
      <c r="M10" s="7">
        <v>30263000000</v>
      </c>
      <c r="N10" s="5"/>
      <c r="O10" s="7">
        <v>32001000000</v>
      </c>
      <c r="P10" s="5"/>
      <c r="Q10" s="7">
        <v>110434348659</v>
      </c>
      <c r="R10" s="5"/>
      <c r="S10" s="10">
        <v>2.004296759784242E-2</v>
      </c>
    </row>
    <row r="11" spans="1:19">
      <c r="A11" s="1" t="s">
        <v>35</v>
      </c>
      <c r="C11" s="5" t="s">
        <v>41</v>
      </c>
      <c r="E11" s="1" t="s">
        <v>33</v>
      </c>
      <c r="G11" s="1" t="s">
        <v>42</v>
      </c>
      <c r="I11" s="4">
        <v>8</v>
      </c>
      <c r="K11" s="7">
        <v>10669396</v>
      </c>
      <c r="L11" s="5"/>
      <c r="M11" s="7">
        <v>42212</v>
      </c>
      <c r="N11" s="5"/>
      <c r="O11" s="7">
        <v>0</v>
      </c>
      <c r="P11" s="5"/>
      <c r="Q11" s="7">
        <v>10711608</v>
      </c>
      <c r="R11" s="5"/>
      <c r="S11" s="10">
        <v>1.9440727877856051E-6</v>
      </c>
    </row>
    <row r="12" spans="1:19">
      <c r="A12" s="1" t="s">
        <v>35</v>
      </c>
      <c r="C12" s="5" t="s">
        <v>43</v>
      </c>
      <c r="E12" s="1" t="s">
        <v>33</v>
      </c>
      <c r="G12" s="1" t="s">
        <v>42</v>
      </c>
      <c r="I12" s="4">
        <v>8</v>
      </c>
      <c r="K12" s="7">
        <v>10702788</v>
      </c>
      <c r="L12" s="5"/>
      <c r="M12" s="7">
        <v>42344</v>
      </c>
      <c r="N12" s="5"/>
      <c r="O12" s="7">
        <v>0</v>
      </c>
      <c r="P12" s="5"/>
      <c r="Q12" s="7">
        <v>10745132</v>
      </c>
      <c r="R12" s="5"/>
      <c r="S12" s="10">
        <v>1.9501571306907716E-6</v>
      </c>
    </row>
    <row r="13" spans="1:19">
      <c r="A13" s="1" t="s">
        <v>35</v>
      </c>
      <c r="C13" s="5" t="s">
        <v>44</v>
      </c>
      <c r="E13" s="1" t="s">
        <v>33</v>
      </c>
      <c r="G13" s="1" t="s">
        <v>45</v>
      </c>
      <c r="I13" s="4">
        <v>8</v>
      </c>
      <c r="K13" s="7">
        <v>10417201</v>
      </c>
      <c r="L13" s="5"/>
      <c r="M13" s="7">
        <v>41215</v>
      </c>
      <c r="N13" s="5"/>
      <c r="O13" s="7">
        <v>0</v>
      </c>
      <c r="P13" s="5"/>
      <c r="Q13" s="7">
        <v>10458416</v>
      </c>
      <c r="R13" s="5"/>
      <c r="S13" s="10">
        <v>1.8981204268249526E-6</v>
      </c>
    </row>
    <row r="14" spans="1:19">
      <c r="A14" s="1" t="s">
        <v>46</v>
      </c>
      <c r="C14" s="5" t="s">
        <v>47</v>
      </c>
      <c r="E14" s="1" t="s">
        <v>33</v>
      </c>
      <c r="G14" s="1" t="s">
        <v>48</v>
      </c>
      <c r="I14" s="4">
        <v>8</v>
      </c>
      <c r="K14" s="7">
        <v>740843885</v>
      </c>
      <c r="L14" s="5"/>
      <c r="M14" s="7">
        <v>1987818251830</v>
      </c>
      <c r="N14" s="5"/>
      <c r="O14" s="7">
        <v>1988221304252</v>
      </c>
      <c r="P14" s="5"/>
      <c r="Q14" s="7">
        <v>337791463</v>
      </c>
      <c r="R14" s="5"/>
      <c r="S14" s="10">
        <v>6.1306499562398852E-5</v>
      </c>
    </row>
    <row r="15" spans="1:19">
      <c r="A15" s="1" t="s">
        <v>46</v>
      </c>
      <c r="C15" s="5" t="s">
        <v>49</v>
      </c>
      <c r="E15" s="1" t="s">
        <v>33</v>
      </c>
      <c r="G15" s="1" t="s">
        <v>48</v>
      </c>
      <c r="I15" s="4">
        <v>8</v>
      </c>
      <c r="K15" s="7">
        <v>300972054</v>
      </c>
      <c r="L15" s="5"/>
      <c r="M15" s="7">
        <v>1985723278100</v>
      </c>
      <c r="N15" s="5"/>
      <c r="O15" s="7">
        <v>1969025487510</v>
      </c>
      <c r="P15" s="5"/>
      <c r="Q15" s="7">
        <v>16998762644</v>
      </c>
      <c r="R15" s="5"/>
      <c r="S15" s="10">
        <v>3.0851420143667399E-3</v>
      </c>
    </row>
    <row r="16" spans="1:19">
      <c r="A16" s="1" t="s">
        <v>46</v>
      </c>
      <c r="C16" s="5" t="s">
        <v>50</v>
      </c>
      <c r="E16" s="1" t="s">
        <v>33</v>
      </c>
      <c r="G16" s="1" t="s">
        <v>48</v>
      </c>
      <c r="I16" s="4">
        <v>8</v>
      </c>
      <c r="K16" s="7">
        <v>659295786</v>
      </c>
      <c r="L16" s="5"/>
      <c r="M16" s="7">
        <v>3265658348808</v>
      </c>
      <c r="N16" s="5"/>
      <c r="O16" s="7">
        <v>2923302574000</v>
      </c>
      <c r="P16" s="5"/>
      <c r="Q16" s="7">
        <v>343015070594</v>
      </c>
      <c r="R16" s="5"/>
      <c r="S16" s="10">
        <v>6.2254543346074068E-2</v>
      </c>
    </row>
    <row r="17" spans="1:19">
      <c r="A17" s="1" t="s">
        <v>46</v>
      </c>
      <c r="C17" s="5" t="s">
        <v>51</v>
      </c>
      <c r="E17" s="1" t="s">
        <v>33</v>
      </c>
      <c r="G17" s="1" t="s">
        <v>48</v>
      </c>
      <c r="I17" s="4">
        <v>8</v>
      </c>
      <c r="K17" s="7">
        <v>130769173011</v>
      </c>
      <c r="L17" s="5"/>
      <c r="M17" s="7">
        <v>1104791477542</v>
      </c>
      <c r="N17" s="5"/>
      <c r="O17" s="7">
        <v>1233977425320</v>
      </c>
      <c r="P17" s="5"/>
      <c r="Q17" s="7">
        <v>1583225233</v>
      </c>
      <c r="R17" s="5"/>
      <c r="S17" s="10">
        <v>2.8734295470958461E-4</v>
      </c>
    </row>
    <row r="18" spans="1:19" ht="24.75" thickBot="1">
      <c r="C18" s="5"/>
      <c r="K18" s="12">
        <f>SUM(K8:K17)</f>
        <v>244685038827</v>
      </c>
      <c r="L18" s="5"/>
      <c r="M18" s="12">
        <f>SUM(M8:M17)</f>
        <v>8374254523316</v>
      </c>
      <c r="N18" s="5"/>
      <c r="O18" s="12">
        <f>SUM(O8:O17)</f>
        <v>8146527791082</v>
      </c>
      <c r="P18" s="5"/>
      <c r="Q18" s="12">
        <f>SUM(Q8:Q17)</f>
        <v>472411771061</v>
      </c>
      <c r="R18" s="5"/>
      <c r="S18" s="13">
        <f>SUM(S8:S17)</f>
        <v>8.5739028981390408E-2</v>
      </c>
    </row>
    <row r="19" spans="1:19" ht="24.75" thickTop="1">
      <c r="K19" s="5"/>
      <c r="L19" s="5"/>
      <c r="M19" s="5"/>
      <c r="N19" s="5"/>
      <c r="O19" s="5"/>
      <c r="P19" s="5"/>
      <c r="Q19" s="5"/>
      <c r="R19" s="5"/>
      <c r="S19" s="5"/>
    </row>
    <row r="20" spans="1:19">
      <c r="Q20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S19" sqref="S19"/>
    </sheetView>
  </sheetViews>
  <sheetFormatPr defaultRowHeight="24"/>
  <cols>
    <col min="1" max="1" width="2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5" t="s">
        <v>53</v>
      </c>
      <c r="B6" s="15" t="s">
        <v>53</v>
      </c>
      <c r="C6" s="15" t="s">
        <v>53</v>
      </c>
      <c r="D6" s="15" t="s">
        <v>53</v>
      </c>
      <c r="E6" s="15" t="s">
        <v>53</v>
      </c>
      <c r="F6" s="15" t="s">
        <v>53</v>
      </c>
      <c r="G6" s="15" t="s">
        <v>53</v>
      </c>
      <c r="I6" s="15" t="s">
        <v>54</v>
      </c>
      <c r="J6" s="15" t="s">
        <v>54</v>
      </c>
      <c r="K6" s="15" t="s">
        <v>54</v>
      </c>
      <c r="L6" s="15" t="s">
        <v>54</v>
      </c>
      <c r="M6" s="15" t="s">
        <v>54</v>
      </c>
      <c r="O6" s="15" t="s">
        <v>55</v>
      </c>
      <c r="P6" s="15" t="s">
        <v>55</v>
      </c>
      <c r="Q6" s="15" t="s">
        <v>55</v>
      </c>
      <c r="R6" s="15" t="s">
        <v>55</v>
      </c>
      <c r="S6" s="15" t="s">
        <v>55</v>
      </c>
    </row>
    <row r="7" spans="1:19" ht="24.75">
      <c r="A7" s="15" t="s">
        <v>56</v>
      </c>
      <c r="C7" s="15" t="s">
        <v>57</v>
      </c>
      <c r="E7" s="15" t="s">
        <v>20</v>
      </c>
      <c r="G7" s="15" t="s">
        <v>21</v>
      </c>
      <c r="I7" s="15" t="s">
        <v>58</v>
      </c>
      <c r="K7" s="15" t="s">
        <v>59</v>
      </c>
      <c r="M7" s="15" t="s">
        <v>60</v>
      </c>
      <c r="O7" s="15" t="s">
        <v>58</v>
      </c>
      <c r="Q7" s="15" t="s">
        <v>59</v>
      </c>
      <c r="S7" s="15" t="s">
        <v>60</v>
      </c>
    </row>
    <row r="8" spans="1:19">
      <c r="A8" s="1" t="s">
        <v>31</v>
      </c>
      <c r="C8" s="7">
        <v>30</v>
      </c>
      <c r="D8" s="5"/>
      <c r="E8" s="5" t="s">
        <v>87</v>
      </c>
      <c r="F8" s="5"/>
      <c r="G8" s="7">
        <v>8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1344007522</v>
      </c>
      <c r="P8" s="5"/>
      <c r="Q8" s="7">
        <v>0</v>
      </c>
      <c r="R8" s="5"/>
      <c r="S8" s="7">
        <v>1344007522</v>
      </c>
    </row>
    <row r="9" spans="1:19">
      <c r="A9" s="1" t="s">
        <v>35</v>
      </c>
      <c r="C9" s="7">
        <v>17</v>
      </c>
      <c r="D9" s="5"/>
      <c r="E9" s="5" t="s">
        <v>87</v>
      </c>
      <c r="F9" s="5"/>
      <c r="G9" s="7">
        <v>8</v>
      </c>
      <c r="H9" s="5"/>
      <c r="I9" s="7">
        <v>41265</v>
      </c>
      <c r="J9" s="5"/>
      <c r="K9" s="7">
        <v>0</v>
      </c>
      <c r="L9" s="5"/>
      <c r="M9" s="7">
        <v>41265</v>
      </c>
      <c r="N9" s="5"/>
      <c r="O9" s="7">
        <v>55870008</v>
      </c>
      <c r="P9" s="5"/>
      <c r="Q9" s="7">
        <v>0</v>
      </c>
      <c r="R9" s="5"/>
      <c r="S9" s="7">
        <v>55870008</v>
      </c>
    </row>
    <row r="10" spans="1:19">
      <c r="A10" s="1" t="s">
        <v>35</v>
      </c>
      <c r="C10" s="7">
        <v>20</v>
      </c>
      <c r="D10" s="5"/>
      <c r="E10" s="5" t="s">
        <v>87</v>
      </c>
      <c r="F10" s="5"/>
      <c r="G10" s="7">
        <v>8</v>
      </c>
      <c r="H10" s="5"/>
      <c r="I10" s="7">
        <v>42212</v>
      </c>
      <c r="J10" s="5"/>
      <c r="K10" s="7">
        <v>0</v>
      </c>
      <c r="L10" s="5"/>
      <c r="M10" s="7">
        <v>42212</v>
      </c>
      <c r="N10" s="5"/>
      <c r="O10" s="7">
        <v>303591279</v>
      </c>
      <c r="P10" s="5"/>
      <c r="Q10" s="7">
        <v>0</v>
      </c>
      <c r="R10" s="5"/>
      <c r="S10" s="7">
        <v>303591279</v>
      </c>
    </row>
    <row r="11" spans="1:19">
      <c r="A11" s="1" t="s">
        <v>35</v>
      </c>
      <c r="C11" s="7">
        <v>20</v>
      </c>
      <c r="D11" s="5"/>
      <c r="E11" s="5" t="s">
        <v>87</v>
      </c>
      <c r="F11" s="5"/>
      <c r="G11" s="7">
        <v>8</v>
      </c>
      <c r="H11" s="5"/>
      <c r="I11" s="7">
        <v>42344</v>
      </c>
      <c r="J11" s="5"/>
      <c r="K11" s="7">
        <v>0</v>
      </c>
      <c r="L11" s="5"/>
      <c r="M11" s="7">
        <v>42344</v>
      </c>
      <c r="N11" s="5"/>
      <c r="O11" s="7">
        <v>9047098</v>
      </c>
      <c r="P11" s="5"/>
      <c r="Q11" s="7">
        <v>0</v>
      </c>
      <c r="R11" s="5"/>
      <c r="S11" s="7">
        <v>9047098</v>
      </c>
    </row>
    <row r="12" spans="1:19">
      <c r="A12" s="1" t="s">
        <v>35</v>
      </c>
      <c r="C12" s="7">
        <v>17</v>
      </c>
      <c r="D12" s="5"/>
      <c r="E12" s="5" t="s">
        <v>87</v>
      </c>
      <c r="F12" s="5"/>
      <c r="G12" s="7">
        <v>8</v>
      </c>
      <c r="H12" s="5"/>
      <c r="I12" s="7">
        <v>41215</v>
      </c>
      <c r="J12" s="5"/>
      <c r="K12" s="7">
        <v>0</v>
      </c>
      <c r="L12" s="5"/>
      <c r="M12" s="7">
        <v>41215</v>
      </c>
      <c r="N12" s="5"/>
      <c r="O12" s="7">
        <v>2808416</v>
      </c>
      <c r="P12" s="5"/>
      <c r="Q12" s="7">
        <v>0</v>
      </c>
      <c r="R12" s="5"/>
      <c r="S12" s="7">
        <v>2808416</v>
      </c>
    </row>
    <row r="13" spans="1:19">
      <c r="A13" s="1" t="s">
        <v>46</v>
      </c>
      <c r="C13" s="7">
        <v>17</v>
      </c>
      <c r="D13" s="5"/>
      <c r="E13" s="5" t="s">
        <v>87</v>
      </c>
      <c r="F13" s="5"/>
      <c r="G13" s="7">
        <v>8</v>
      </c>
      <c r="H13" s="5"/>
      <c r="I13" s="7">
        <v>751830</v>
      </c>
      <c r="J13" s="5"/>
      <c r="K13" s="7">
        <v>0</v>
      </c>
      <c r="L13" s="5"/>
      <c r="M13" s="7">
        <v>751830</v>
      </c>
      <c r="N13" s="5"/>
      <c r="O13" s="7">
        <v>11951195</v>
      </c>
      <c r="P13" s="5"/>
      <c r="Q13" s="7">
        <v>0</v>
      </c>
      <c r="R13" s="5"/>
      <c r="S13" s="7">
        <v>11951195</v>
      </c>
    </row>
    <row r="14" spans="1:19">
      <c r="A14" s="1" t="s">
        <v>46</v>
      </c>
      <c r="C14" s="7">
        <v>17</v>
      </c>
      <c r="D14" s="5"/>
      <c r="E14" s="5" t="s">
        <v>87</v>
      </c>
      <c r="F14" s="5"/>
      <c r="G14" s="7">
        <v>8</v>
      </c>
      <c r="H14" s="5"/>
      <c r="I14" s="7">
        <v>1278100</v>
      </c>
      <c r="J14" s="5"/>
      <c r="K14" s="7">
        <v>0</v>
      </c>
      <c r="L14" s="5"/>
      <c r="M14" s="7">
        <v>1278100</v>
      </c>
      <c r="N14" s="5"/>
      <c r="O14" s="7">
        <v>6166560</v>
      </c>
      <c r="P14" s="5"/>
      <c r="Q14" s="7">
        <v>0</v>
      </c>
      <c r="R14" s="5"/>
      <c r="S14" s="7">
        <v>6166560</v>
      </c>
    </row>
    <row r="15" spans="1:19">
      <c r="A15" s="1" t="s">
        <v>46</v>
      </c>
      <c r="C15" s="7">
        <v>17</v>
      </c>
      <c r="D15" s="5"/>
      <c r="E15" s="5" t="s">
        <v>87</v>
      </c>
      <c r="F15" s="5"/>
      <c r="G15" s="7">
        <v>8</v>
      </c>
      <c r="H15" s="5"/>
      <c r="I15" s="7">
        <v>313808</v>
      </c>
      <c r="J15" s="5"/>
      <c r="K15" s="7">
        <v>0</v>
      </c>
      <c r="L15" s="5"/>
      <c r="M15" s="7">
        <v>313808</v>
      </c>
      <c r="N15" s="5"/>
      <c r="O15" s="7">
        <v>36993826</v>
      </c>
      <c r="P15" s="5"/>
      <c r="Q15" s="7">
        <v>0</v>
      </c>
      <c r="R15" s="5"/>
      <c r="S15" s="7">
        <v>36993826</v>
      </c>
    </row>
    <row r="16" spans="1:19">
      <c r="A16" s="1" t="s">
        <v>46</v>
      </c>
      <c r="C16" s="7">
        <v>17</v>
      </c>
      <c r="D16" s="5"/>
      <c r="E16" s="5" t="s">
        <v>87</v>
      </c>
      <c r="F16" s="5"/>
      <c r="G16" s="7">
        <v>8</v>
      </c>
      <c r="H16" s="5"/>
      <c r="I16" s="7">
        <v>1221942</v>
      </c>
      <c r="J16" s="5"/>
      <c r="K16" s="7">
        <v>0</v>
      </c>
      <c r="L16" s="5"/>
      <c r="M16" s="7">
        <v>1221942</v>
      </c>
      <c r="N16" s="5"/>
      <c r="O16" s="7">
        <v>5429887</v>
      </c>
      <c r="P16" s="5"/>
      <c r="Q16" s="7">
        <v>0</v>
      </c>
      <c r="R16" s="5"/>
      <c r="S16" s="7">
        <v>5429887</v>
      </c>
    </row>
    <row r="17" spans="3:19" ht="24.75" thickBot="1">
      <c r="C17" s="5"/>
      <c r="D17" s="5"/>
      <c r="E17" s="5"/>
      <c r="F17" s="5"/>
      <c r="G17" s="5"/>
      <c r="H17" s="5"/>
      <c r="I17" s="12">
        <f>SUM(I8:I16)</f>
        <v>3732716</v>
      </c>
      <c r="J17" s="5"/>
      <c r="K17" s="12">
        <f>SUM(K8:K16)</f>
        <v>0</v>
      </c>
      <c r="L17" s="5"/>
      <c r="M17" s="12">
        <f>SUM(M8:M16)</f>
        <v>3732716</v>
      </c>
      <c r="N17" s="5"/>
      <c r="O17" s="12">
        <f>SUM(O8:O16)</f>
        <v>1775865791</v>
      </c>
      <c r="P17" s="5"/>
      <c r="Q17" s="12">
        <f>SUM(Q8:Q16)</f>
        <v>0</v>
      </c>
      <c r="R17" s="5"/>
      <c r="S17" s="12">
        <f>SUM(S8:S16)</f>
        <v>1775865791</v>
      </c>
    </row>
    <row r="18" spans="3:19" ht="24.75" thickTop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3:19">
      <c r="S1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:G8"/>
    </sheetView>
  </sheetViews>
  <sheetFormatPr defaultRowHeight="24"/>
  <cols>
    <col min="1" max="1" width="19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4" t="s">
        <v>0</v>
      </c>
      <c r="B2" s="14"/>
      <c r="C2" s="14"/>
      <c r="D2" s="14"/>
      <c r="E2" s="14"/>
      <c r="F2" s="14"/>
      <c r="G2" s="14"/>
    </row>
    <row r="3" spans="1:7" ht="24.75">
      <c r="A3" s="14" t="s">
        <v>52</v>
      </c>
      <c r="B3" s="14"/>
      <c r="C3" s="14"/>
      <c r="D3" s="14"/>
      <c r="E3" s="14"/>
      <c r="F3" s="14"/>
      <c r="G3" s="14"/>
    </row>
    <row r="4" spans="1:7" ht="24.75">
      <c r="A4" s="14" t="s">
        <v>2</v>
      </c>
      <c r="B4" s="14"/>
      <c r="C4" s="14"/>
      <c r="D4" s="14"/>
      <c r="E4" s="14"/>
      <c r="F4" s="14"/>
      <c r="G4" s="14"/>
    </row>
    <row r="6" spans="1:7" ht="24.75">
      <c r="A6" s="15" t="s">
        <v>56</v>
      </c>
      <c r="C6" s="15" t="s">
        <v>28</v>
      </c>
      <c r="E6" s="15" t="s">
        <v>77</v>
      </c>
      <c r="G6" s="15" t="s">
        <v>13</v>
      </c>
    </row>
    <row r="7" spans="1:7">
      <c r="A7" s="1" t="s">
        <v>84</v>
      </c>
      <c r="C7" s="7">
        <v>489681219047</v>
      </c>
      <c r="D7" s="5"/>
      <c r="E7" s="10">
        <f>C7/$C$9</f>
        <v>0.9999923773111945</v>
      </c>
      <c r="F7" s="5"/>
      <c r="G7" s="10">
        <v>8.8873298261003847E-2</v>
      </c>
    </row>
    <row r="8" spans="1:7">
      <c r="A8" s="1" t="s">
        <v>85</v>
      </c>
      <c r="C8" s="7">
        <v>3732716</v>
      </c>
      <c r="D8" s="5"/>
      <c r="E8" s="10">
        <f>C8/$C$9</f>
        <v>7.6226888054476652E-6</v>
      </c>
      <c r="F8" s="5"/>
      <c r="G8" s="10">
        <v>6.7745865981390775E-7</v>
      </c>
    </row>
    <row r="9" spans="1:7" ht="24.75" thickBot="1">
      <c r="C9" s="12">
        <f>SUM(C7:C8)</f>
        <v>489684951763</v>
      </c>
      <c r="D9" s="5"/>
      <c r="E9" s="13">
        <f>SUM(E7:E8)</f>
        <v>1</v>
      </c>
      <c r="F9" s="5"/>
      <c r="G9" s="13">
        <f>SUM(G7:G8)</f>
        <v>8.8873975719663656E-2</v>
      </c>
    </row>
    <row r="10" spans="1:7" ht="24.75" thickTop="1">
      <c r="C10" s="5"/>
      <c r="D10" s="5"/>
      <c r="E10" s="5"/>
      <c r="F10" s="5"/>
      <c r="G10" s="5"/>
    </row>
    <row r="11" spans="1:7">
      <c r="C11" s="5"/>
      <c r="D11" s="5"/>
      <c r="E11" s="5"/>
      <c r="F11" s="5"/>
      <c r="G11" s="5"/>
    </row>
    <row r="12" spans="1:7">
      <c r="C12" s="5"/>
      <c r="D12" s="5"/>
      <c r="E12" s="5"/>
      <c r="F12" s="5"/>
      <c r="G12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I20" sqref="I20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3</v>
      </c>
      <c r="C6" s="15" t="s">
        <v>62</v>
      </c>
      <c r="D6" s="15" t="s">
        <v>62</v>
      </c>
      <c r="E6" s="15" t="s">
        <v>62</v>
      </c>
      <c r="F6" s="15" t="s">
        <v>62</v>
      </c>
      <c r="G6" s="15" t="s">
        <v>62</v>
      </c>
      <c r="I6" s="15" t="s">
        <v>54</v>
      </c>
      <c r="J6" s="15" t="s">
        <v>54</v>
      </c>
      <c r="K6" s="15" t="s">
        <v>54</v>
      </c>
      <c r="L6" s="15" t="s">
        <v>54</v>
      </c>
      <c r="M6" s="15" t="s">
        <v>54</v>
      </c>
      <c r="O6" s="15" t="s">
        <v>55</v>
      </c>
      <c r="P6" s="15" t="s">
        <v>55</v>
      </c>
      <c r="Q6" s="15" t="s">
        <v>55</v>
      </c>
      <c r="R6" s="15" t="s">
        <v>55</v>
      </c>
      <c r="S6" s="15" t="s">
        <v>55</v>
      </c>
    </row>
    <row r="7" spans="1:19" ht="24.75">
      <c r="A7" s="15" t="s">
        <v>3</v>
      </c>
      <c r="C7" s="15" t="s">
        <v>63</v>
      </c>
      <c r="E7" s="15" t="s">
        <v>64</v>
      </c>
      <c r="G7" s="15" t="s">
        <v>65</v>
      </c>
      <c r="I7" s="15" t="s">
        <v>66</v>
      </c>
      <c r="K7" s="15" t="s">
        <v>59</v>
      </c>
      <c r="M7" s="15" t="s">
        <v>67</v>
      </c>
      <c r="O7" s="15" t="s">
        <v>66</v>
      </c>
      <c r="Q7" s="15" t="s">
        <v>59</v>
      </c>
      <c r="S7" s="15" t="s">
        <v>67</v>
      </c>
    </row>
    <row r="8" spans="1:19">
      <c r="A8" s="1" t="s">
        <v>17</v>
      </c>
      <c r="C8" s="5" t="s">
        <v>68</v>
      </c>
      <c r="D8" s="5"/>
      <c r="E8" s="7">
        <v>171847359</v>
      </c>
      <c r="F8" s="5"/>
      <c r="G8" s="7">
        <v>200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34369471800</v>
      </c>
      <c r="P8" s="5"/>
      <c r="Q8" s="7">
        <v>0</v>
      </c>
      <c r="R8" s="5"/>
      <c r="S8" s="7">
        <v>34369471800</v>
      </c>
    </row>
    <row r="9" spans="1:19" ht="24.75" thickBot="1">
      <c r="C9" s="5"/>
      <c r="D9" s="5"/>
      <c r="E9" s="5"/>
      <c r="F9" s="5"/>
      <c r="G9" s="5"/>
      <c r="H9" s="5"/>
      <c r="I9" s="12">
        <f>SUM(I8)</f>
        <v>0</v>
      </c>
      <c r="J9" s="5"/>
      <c r="K9" s="12">
        <f>SUM(K8)</f>
        <v>0</v>
      </c>
      <c r="L9" s="5"/>
      <c r="M9" s="12">
        <f>SUM(M8)</f>
        <v>0</v>
      </c>
      <c r="N9" s="5"/>
      <c r="O9" s="12">
        <f>SUM(O8)</f>
        <v>34369471800</v>
      </c>
      <c r="P9" s="5"/>
      <c r="Q9" s="12">
        <f>SUM(Q8)</f>
        <v>0</v>
      </c>
      <c r="R9" s="5"/>
      <c r="S9" s="12">
        <f>SUM(S8)</f>
        <v>34369471800</v>
      </c>
    </row>
    <row r="10" spans="1:19" ht="24.75" thickTop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workbookViewId="0">
      <selection activeCell="I23" sqref="I23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H6" s="15" t="s">
        <v>54</v>
      </c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</row>
    <row r="7" spans="1:17" ht="24.75">
      <c r="A7" s="15" t="s">
        <v>3</v>
      </c>
      <c r="C7" s="15" t="s">
        <v>7</v>
      </c>
      <c r="E7" s="15" t="s">
        <v>69</v>
      </c>
      <c r="G7" s="15" t="s">
        <v>70</v>
      </c>
      <c r="I7" s="15" t="s">
        <v>71</v>
      </c>
      <c r="K7" s="15" t="s">
        <v>7</v>
      </c>
      <c r="M7" s="15" t="s">
        <v>69</v>
      </c>
      <c r="O7" s="15" t="s">
        <v>70</v>
      </c>
      <c r="Q7" s="15" t="s">
        <v>71</v>
      </c>
    </row>
    <row r="8" spans="1:17">
      <c r="A8" s="1" t="s">
        <v>16</v>
      </c>
      <c r="C8" s="8">
        <v>3613519</v>
      </c>
      <c r="D8" s="8"/>
      <c r="E8" s="8">
        <v>1638294703328</v>
      </c>
      <c r="F8" s="8"/>
      <c r="G8" s="8">
        <v>1609610453525</v>
      </c>
      <c r="H8" s="8"/>
      <c r="I8" s="8">
        <f>E8-G8</f>
        <v>28684249803</v>
      </c>
      <c r="J8" s="8"/>
      <c r="K8" s="8">
        <v>3613519</v>
      </c>
      <c r="L8" s="8"/>
      <c r="M8" s="8">
        <v>1638294703328</v>
      </c>
      <c r="N8" s="8"/>
      <c r="O8" s="8">
        <v>1509616393573</v>
      </c>
      <c r="P8" s="8"/>
      <c r="Q8" s="8">
        <f>M8-O8</f>
        <v>128678309755</v>
      </c>
    </row>
    <row r="9" spans="1:17">
      <c r="A9" s="1" t="s">
        <v>17</v>
      </c>
      <c r="C9" s="8">
        <v>108315657</v>
      </c>
      <c r="D9" s="8"/>
      <c r="E9" s="8">
        <v>574177853319</v>
      </c>
      <c r="F9" s="8"/>
      <c r="G9" s="8">
        <v>505944371438</v>
      </c>
      <c r="H9" s="8"/>
      <c r="I9" s="8">
        <f t="shared" ref="I9:I12" si="0">E9-G9</f>
        <v>68233481881</v>
      </c>
      <c r="J9" s="8"/>
      <c r="K9" s="8">
        <v>108315657</v>
      </c>
      <c r="L9" s="8"/>
      <c r="M9" s="8">
        <v>574177853319</v>
      </c>
      <c r="N9" s="8"/>
      <c r="O9" s="8">
        <v>440144854937</v>
      </c>
      <c r="P9" s="8"/>
      <c r="Q9" s="8">
        <f t="shared" ref="Q9:Q12" si="1">M9-O9</f>
        <v>134032998382</v>
      </c>
    </row>
    <row r="10" spans="1:17">
      <c r="A10" s="1" t="s">
        <v>15</v>
      </c>
      <c r="C10" s="8">
        <v>7072214</v>
      </c>
      <c r="D10" s="8"/>
      <c r="E10" s="8">
        <v>550319523870</v>
      </c>
      <c r="F10" s="8"/>
      <c r="G10" s="8">
        <v>586948004899</v>
      </c>
      <c r="H10" s="8"/>
      <c r="I10" s="8">
        <f t="shared" si="0"/>
        <v>-36628481029</v>
      </c>
      <c r="J10" s="8"/>
      <c r="K10" s="8">
        <v>7072214</v>
      </c>
      <c r="L10" s="8"/>
      <c r="M10" s="8">
        <v>550319523870</v>
      </c>
      <c r="N10" s="8"/>
      <c r="O10" s="8">
        <v>541562622701</v>
      </c>
      <c r="P10" s="8"/>
      <c r="Q10" s="8">
        <f t="shared" si="1"/>
        <v>8756901169</v>
      </c>
    </row>
    <row r="11" spans="1:17">
      <c r="A11" s="1" t="s">
        <v>18</v>
      </c>
      <c r="C11" s="8">
        <v>80196795</v>
      </c>
      <c r="D11" s="8"/>
      <c r="E11" s="8">
        <v>1343779060857</v>
      </c>
      <c r="F11" s="8"/>
      <c r="G11" s="8">
        <v>1318387868791</v>
      </c>
      <c r="H11" s="8"/>
      <c r="I11" s="8">
        <f t="shared" si="0"/>
        <v>25391192066</v>
      </c>
      <c r="J11" s="8"/>
      <c r="K11" s="8">
        <v>80196795</v>
      </c>
      <c r="L11" s="8"/>
      <c r="M11" s="8">
        <v>1343779060857</v>
      </c>
      <c r="N11" s="8"/>
      <c r="O11" s="8">
        <v>1250216898446</v>
      </c>
      <c r="P11" s="8"/>
      <c r="Q11" s="8">
        <f t="shared" si="1"/>
        <v>93562162411</v>
      </c>
    </row>
    <row r="12" spans="1:17">
      <c r="A12" s="1" t="s">
        <v>19</v>
      </c>
      <c r="C12" s="8">
        <v>69624760</v>
      </c>
      <c r="D12" s="8"/>
      <c r="E12" s="8">
        <v>810401815192</v>
      </c>
      <c r="F12" s="8"/>
      <c r="G12" s="8">
        <v>809381736432</v>
      </c>
      <c r="H12" s="8"/>
      <c r="I12" s="8">
        <f t="shared" si="0"/>
        <v>1020078760</v>
      </c>
      <c r="J12" s="8"/>
      <c r="K12" s="8">
        <v>69624760</v>
      </c>
      <c r="L12" s="8"/>
      <c r="M12" s="8">
        <v>810401815192</v>
      </c>
      <c r="N12" s="8"/>
      <c r="O12" s="8">
        <v>806894280381</v>
      </c>
      <c r="P12" s="8"/>
      <c r="Q12" s="8">
        <f t="shared" si="1"/>
        <v>3507534811</v>
      </c>
    </row>
    <row r="13" spans="1:17" ht="24.75" thickBot="1">
      <c r="C13" s="8"/>
      <c r="D13" s="8"/>
      <c r="E13" s="9">
        <f>SUM(E8:E12)</f>
        <v>4916972956566</v>
      </c>
      <c r="F13" s="8"/>
      <c r="G13" s="9">
        <f>SUM(G8:G12)</f>
        <v>4830272435085</v>
      </c>
      <c r="H13" s="8"/>
      <c r="I13" s="9">
        <f>SUM(I8:I12)</f>
        <v>86700521481</v>
      </c>
      <c r="J13" s="8"/>
      <c r="K13" s="9">
        <f>SUM(K8:K12)</f>
        <v>268822945</v>
      </c>
      <c r="L13" s="8"/>
      <c r="M13" s="9">
        <f>SUM(M8:M12)</f>
        <v>4916972956566</v>
      </c>
      <c r="N13" s="8"/>
      <c r="O13" s="9">
        <f>SUM(O8:O12)</f>
        <v>4548435050038</v>
      </c>
      <c r="P13" s="8"/>
      <c r="Q13" s="9">
        <f>SUM(Q8:Q12)</f>
        <v>368537906528</v>
      </c>
    </row>
    <row r="14" spans="1:17" ht="24.75" thickTop="1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3:17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3:17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3:17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8"/>
  <sheetViews>
    <sheetView rightToLeft="1" workbookViewId="0">
      <selection activeCell="E20" sqref="E20"/>
    </sheetView>
  </sheetViews>
  <sheetFormatPr defaultRowHeight="24"/>
  <cols>
    <col min="1" max="1" width="39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H6" s="15" t="s">
        <v>54</v>
      </c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</row>
    <row r="7" spans="1:17" ht="24.75">
      <c r="A7" s="15" t="s">
        <v>3</v>
      </c>
      <c r="C7" s="15" t="s">
        <v>7</v>
      </c>
      <c r="D7" s="5"/>
      <c r="E7" s="15" t="s">
        <v>69</v>
      </c>
      <c r="G7" s="15" t="s">
        <v>70</v>
      </c>
      <c r="I7" s="15" t="s">
        <v>72</v>
      </c>
      <c r="K7" s="15" t="s">
        <v>7</v>
      </c>
      <c r="M7" s="15" t="s">
        <v>69</v>
      </c>
      <c r="O7" s="15" t="s">
        <v>70</v>
      </c>
      <c r="Q7" s="15" t="s">
        <v>72</v>
      </c>
    </row>
    <row r="8" spans="1:17">
      <c r="A8" s="1" t="s">
        <v>16</v>
      </c>
      <c r="C8" s="7">
        <v>5488142</v>
      </c>
      <c r="D8" s="5"/>
      <c r="E8" s="8">
        <v>2332408518843</v>
      </c>
      <c r="F8" s="8"/>
      <c r="G8" s="8">
        <v>2172911940549</v>
      </c>
      <c r="H8" s="8"/>
      <c r="I8" s="8">
        <v>159496578294</v>
      </c>
      <c r="J8" s="8"/>
      <c r="K8" s="8">
        <v>51759035</v>
      </c>
      <c r="L8" s="8"/>
      <c r="M8" s="8">
        <v>16726253538522</v>
      </c>
      <c r="N8" s="8"/>
      <c r="O8" s="8">
        <v>15887672529756</v>
      </c>
      <c r="P8" s="8"/>
      <c r="Q8" s="8">
        <v>838581008766</v>
      </c>
    </row>
    <row r="9" spans="1:17">
      <c r="A9" s="1" t="s">
        <v>19</v>
      </c>
      <c r="C9" s="7">
        <v>393212404</v>
      </c>
      <c r="D9" s="5"/>
      <c r="E9" s="8">
        <v>4550980353914</v>
      </c>
      <c r="F9" s="8"/>
      <c r="G9" s="8">
        <v>4532124637636</v>
      </c>
      <c r="H9" s="8"/>
      <c r="I9" s="8">
        <v>18855716278</v>
      </c>
      <c r="J9" s="8"/>
      <c r="K9" s="8">
        <v>4575485170</v>
      </c>
      <c r="L9" s="8"/>
      <c r="M9" s="8">
        <v>49456642863937</v>
      </c>
      <c r="N9" s="8"/>
      <c r="O9" s="8">
        <v>49353812388510</v>
      </c>
      <c r="P9" s="8"/>
      <c r="Q9" s="8">
        <v>102830475427</v>
      </c>
    </row>
    <row r="10" spans="1:17">
      <c r="A10" s="1" t="s">
        <v>15</v>
      </c>
      <c r="C10" s="7">
        <v>30521973</v>
      </c>
      <c r="D10" s="5"/>
      <c r="E10" s="8">
        <v>2365749559489</v>
      </c>
      <c r="F10" s="8"/>
      <c r="G10" s="8">
        <v>2298759652436</v>
      </c>
      <c r="H10" s="8"/>
      <c r="I10" s="8">
        <v>66989907053</v>
      </c>
      <c r="J10" s="8"/>
      <c r="K10" s="8">
        <v>289239015</v>
      </c>
      <c r="L10" s="8"/>
      <c r="M10" s="8">
        <v>14317855396075</v>
      </c>
      <c r="N10" s="8"/>
      <c r="O10" s="8">
        <v>14034354199611</v>
      </c>
      <c r="P10" s="8"/>
      <c r="Q10" s="8">
        <v>283501196464</v>
      </c>
    </row>
    <row r="11" spans="1:17">
      <c r="A11" s="1" t="s">
        <v>18</v>
      </c>
      <c r="C11" s="7">
        <v>104910973</v>
      </c>
      <c r="D11" s="5"/>
      <c r="E11" s="8">
        <v>1706601715150</v>
      </c>
      <c r="F11" s="8"/>
      <c r="G11" s="8">
        <v>1557217749044</v>
      </c>
      <c r="H11" s="8"/>
      <c r="I11" s="8">
        <v>149383966106</v>
      </c>
      <c r="J11" s="8"/>
      <c r="K11" s="8">
        <v>661378690</v>
      </c>
      <c r="L11" s="8"/>
      <c r="M11" s="8">
        <v>8371346383264</v>
      </c>
      <c r="N11" s="8"/>
      <c r="O11" s="8">
        <v>7868640300412</v>
      </c>
      <c r="P11" s="8"/>
      <c r="Q11" s="8">
        <v>502706082854</v>
      </c>
    </row>
    <row r="12" spans="1:17">
      <c r="A12" s="1" t="s">
        <v>17</v>
      </c>
      <c r="C12" s="7">
        <v>8948591</v>
      </c>
      <c r="D12" s="5"/>
      <c r="E12" s="8">
        <v>44100530678</v>
      </c>
      <c r="F12" s="8"/>
      <c r="G12" s="8">
        <v>35846000844</v>
      </c>
      <c r="H12" s="8"/>
      <c r="I12" s="8">
        <v>8254529834</v>
      </c>
      <c r="J12" s="8"/>
      <c r="K12" s="8">
        <v>187571798</v>
      </c>
      <c r="L12" s="8"/>
      <c r="M12" s="8">
        <v>792009706784</v>
      </c>
      <c r="N12" s="8"/>
      <c r="O12" s="8">
        <v>741533990361</v>
      </c>
      <c r="P12" s="8"/>
      <c r="Q12" s="8">
        <v>50475716423</v>
      </c>
    </row>
    <row r="13" spans="1:17">
      <c r="A13" s="1" t="s">
        <v>73</v>
      </c>
      <c r="C13" s="7">
        <v>0</v>
      </c>
      <c r="D13" s="5"/>
      <c r="E13" s="8">
        <v>0</v>
      </c>
      <c r="F13" s="8"/>
      <c r="G13" s="8">
        <v>0</v>
      </c>
      <c r="H13" s="8"/>
      <c r="I13" s="8">
        <v>0</v>
      </c>
      <c r="J13" s="8"/>
      <c r="K13" s="8">
        <v>11479364</v>
      </c>
      <c r="L13" s="8"/>
      <c r="M13" s="8">
        <v>135513150297</v>
      </c>
      <c r="N13" s="8"/>
      <c r="O13" s="8">
        <v>135782888223</v>
      </c>
      <c r="P13" s="8"/>
      <c r="Q13" s="8">
        <v>-269737926</v>
      </c>
    </row>
    <row r="14" spans="1:17" ht="24.75" thickBot="1">
      <c r="C14" s="7"/>
      <c r="D14" s="5"/>
      <c r="E14" s="12">
        <f>SUM(E8:E13)</f>
        <v>10999840678074</v>
      </c>
      <c r="F14" s="5"/>
      <c r="G14" s="12">
        <f>SUM(G8:G13)</f>
        <v>10596859980509</v>
      </c>
      <c r="H14" s="5"/>
      <c r="I14" s="12">
        <f>SUM(I8:I13)</f>
        <v>402980697565</v>
      </c>
      <c r="J14" s="5"/>
      <c r="K14" s="5"/>
      <c r="L14" s="5"/>
      <c r="M14" s="12">
        <f>SUM(M8:M13)</f>
        <v>89799621038879</v>
      </c>
      <c r="N14" s="5"/>
      <c r="O14" s="12">
        <f>SUM(O8:O13)</f>
        <v>88021796296873</v>
      </c>
      <c r="P14" s="5"/>
      <c r="Q14" s="12">
        <f>SUM(Q8:Q13)</f>
        <v>1777824742008</v>
      </c>
    </row>
    <row r="15" spans="1:17" ht="24.75" thickTop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7"/>
    </row>
    <row r="17" spans="3:17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7"/>
    </row>
    <row r="18" spans="3:17">
      <c r="Q18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"/>
  <sheetViews>
    <sheetView rightToLeft="1" workbookViewId="0">
      <selection activeCell="S15" sqref="S15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31.42578125" style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4.85546875" style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.75">
      <c r="A6" s="14" t="s">
        <v>3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H6" s="15" t="s">
        <v>54</v>
      </c>
      <c r="I6" s="15" t="s">
        <v>54</v>
      </c>
      <c r="J6" s="15" t="s">
        <v>54</v>
      </c>
      <c r="K6" s="15" t="s">
        <v>54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15" t="s">
        <v>55</v>
      </c>
      <c r="S6" s="15" t="s">
        <v>55</v>
      </c>
      <c r="T6" s="15" t="s">
        <v>55</v>
      </c>
      <c r="U6" s="15" t="s">
        <v>55</v>
      </c>
    </row>
    <row r="7" spans="1:21" ht="24.75">
      <c r="A7" s="15" t="s">
        <v>3</v>
      </c>
      <c r="C7" s="15" t="s">
        <v>74</v>
      </c>
      <c r="E7" s="15" t="s">
        <v>75</v>
      </c>
      <c r="G7" s="15" t="s">
        <v>76</v>
      </c>
      <c r="I7" s="15" t="s">
        <v>28</v>
      </c>
      <c r="K7" s="15" t="s">
        <v>77</v>
      </c>
      <c r="M7" s="15" t="s">
        <v>74</v>
      </c>
      <c r="O7" s="15" t="s">
        <v>75</v>
      </c>
      <c r="Q7" s="15" t="s">
        <v>76</v>
      </c>
      <c r="S7" s="15" t="s">
        <v>28</v>
      </c>
      <c r="U7" s="15" t="s">
        <v>77</v>
      </c>
    </row>
    <row r="8" spans="1:21">
      <c r="A8" s="1" t="s">
        <v>16</v>
      </c>
      <c r="C8" s="8">
        <v>0</v>
      </c>
      <c r="D8" s="8"/>
      <c r="E8" s="8">
        <v>28684249803</v>
      </c>
      <c r="F8" s="8"/>
      <c r="G8" s="8">
        <v>159496578294</v>
      </c>
      <c r="H8" s="8"/>
      <c r="I8" s="8">
        <f>G8+E8+C8</f>
        <v>188180828097</v>
      </c>
      <c r="J8" s="8"/>
      <c r="K8" s="10">
        <f>I8/$I$14</f>
        <v>0.38429251679946141</v>
      </c>
      <c r="L8" s="8"/>
      <c r="M8" s="8">
        <v>0</v>
      </c>
      <c r="N8" s="8"/>
      <c r="O8" s="8">
        <v>128678309755</v>
      </c>
      <c r="P8" s="8"/>
      <c r="Q8" s="8">
        <v>838581008766</v>
      </c>
      <c r="R8" s="8"/>
      <c r="S8" s="8">
        <f>Q8+O8+M8</f>
        <v>967259318521</v>
      </c>
      <c r="T8" s="8"/>
      <c r="U8" s="10">
        <f>S8/$S$14</f>
        <v>0.44354797615988478</v>
      </c>
    </row>
    <row r="9" spans="1:21">
      <c r="A9" s="1" t="s">
        <v>19</v>
      </c>
      <c r="C9" s="8">
        <v>0</v>
      </c>
      <c r="D9" s="8"/>
      <c r="E9" s="8">
        <v>1020078760</v>
      </c>
      <c r="F9" s="8"/>
      <c r="G9" s="8">
        <v>18855716278</v>
      </c>
      <c r="H9" s="8"/>
      <c r="I9" s="8">
        <f t="shared" ref="I9:I13" si="0">G9+E9+C9</f>
        <v>19875795038</v>
      </c>
      <c r="J9" s="8"/>
      <c r="K9" s="10">
        <f t="shared" ref="K9:K13" si="1">I9/$I$14</f>
        <v>4.0589253303774969E-2</v>
      </c>
      <c r="L9" s="8"/>
      <c r="M9" s="8">
        <v>0</v>
      </c>
      <c r="N9" s="8"/>
      <c r="O9" s="8">
        <v>3507534811</v>
      </c>
      <c r="P9" s="8"/>
      <c r="Q9" s="8">
        <v>102830475427</v>
      </c>
      <c r="R9" s="8"/>
      <c r="S9" s="8">
        <f t="shared" ref="S9:S13" si="2">Q9+O9+M9</f>
        <v>106338010238</v>
      </c>
      <c r="T9" s="8"/>
      <c r="U9" s="10">
        <f t="shared" ref="U9:U13" si="3">S9/$S$14</f>
        <v>4.8762527614677094E-2</v>
      </c>
    </row>
    <row r="10" spans="1:21">
      <c r="A10" s="1" t="s">
        <v>15</v>
      </c>
      <c r="C10" s="8">
        <v>0</v>
      </c>
      <c r="D10" s="8"/>
      <c r="E10" s="8">
        <v>-36628481028</v>
      </c>
      <c r="F10" s="8"/>
      <c r="G10" s="8">
        <v>66989907053</v>
      </c>
      <c r="H10" s="8"/>
      <c r="I10" s="8">
        <f t="shared" si="0"/>
        <v>30361426025</v>
      </c>
      <c r="J10" s="8"/>
      <c r="K10" s="10">
        <f t="shared" si="1"/>
        <v>6.2002431059308985E-2</v>
      </c>
      <c r="L10" s="8"/>
      <c r="M10" s="8">
        <v>0</v>
      </c>
      <c r="N10" s="8"/>
      <c r="O10" s="8">
        <v>8756901169</v>
      </c>
      <c r="P10" s="8"/>
      <c r="Q10" s="8">
        <v>283501196464</v>
      </c>
      <c r="R10" s="8"/>
      <c r="S10" s="8">
        <f t="shared" si="2"/>
        <v>292258097633</v>
      </c>
      <c r="T10" s="8"/>
      <c r="U10" s="10">
        <f t="shared" si="3"/>
        <v>0.13401833948694161</v>
      </c>
    </row>
    <row r="11" spans="1:21">
      <c r="A11" s="1" t="s">
        <v>18</v>
      </c>
      <c r="C11" s="8">
        <v>0</v>
      </c>
      <c r="D11" s="8"/>
      <c r="E11" s="8">
        <v>25391192066</v>
      </c>
      <c r="F11" s="8"/>
      <c r="G11" s="8">
        <v>149383966106</v>
      </c>
      <c r="H11" s="8"/>
      <c r="I11" s="8">
        <f t="shared" si="0"/>
        <v>174775158172</v>
      </c>
      <c r="J11" s="8"/>
      <c r="K11" s="10">
        <f t="shared" si="1"/>
        <v>0.35691619644335376</v>
      </c>
      <c r="L11" s="8"/>
      <c r="M11" s="8">
        <v>0</v>
      </c>
      <c r="N11" s="8"/>
      <c r="O11" s="8">
        <v>93562162411</v>
      </c>
      <c r="P11" s="8"/>
      <c r="Q11" s="8">
        <v>502706082852</v>
      </c>
      <c r="R11" s="8"/>
      <c r="S11" s="8">
        <f t="shared" si="2"/>
        <v>596268245263</v>
      </c>
      <c r="T11" s="8"/>
      <c r="U11" s="10">
        <f t="shared" si="3"/>
        <v>0.27342571776843266</v>
      </c>
    </row>
    <row r="12" spans="1:21">
      <c r="A12" s="1" t="s">
        <v>17</v>
      </c>
      <c r="C12" s="8">
        <v>0</v>
      </c>
      <c r="D12" s="8"/>
      <c r="E12" s="8">
        <v>68233481881</v>
      </c>
      <c r="F12" s="8"/>
      <c r="G12" s="8">
        <v>8254529834</v>
      </c>
      <c r="H12" s="8"/>
      <c r="I12" s="8">
        <f t="shared" si="0"/>
        <v>76488011715</v>
      </c>
      <c r="J12" s="8"/>
      <c r="K12" s="10">
        <f t="shared" si="1"/>
        <v>0.15619960239410083</v>
      </c>
      <c r="L12" s="8"/>
      <c r="M12" s="8">
        <v>34369471800</v>
      </c>
      <c r="N12" s="8"/>
      <c r="O12" s="8">
        <v>134032998382</v>
      </c>
      <c r="P12" s="8"/>
      <c r="Q12" s="8">
        <v>50475716423</v>
      </c>
      <c r="R12" s="8"/>
      <c r="S12" s="8">
        <f t="shared" si="2"/>
        <v>218878186605</v>
      </c>
      <c r="T12" s="8"/>
      <c r="U12" s="10">
        <f t="shared" si="3"/>
        <v>0.1003691304237206</v>
      </c>
    </row>
    <row r="13" spans="1:21">
      <c r="A13" s="1" t="s">
        <v>73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10">
        <f t="shared" si="1"/>
        <v>0</v>
      </c>
      <c r="L13" s="8"/>
      <c r="M13" s="8">
        <v>0</v>
      </c>
      <c r="N13" s="8"/>
      <c r="O13" s="8">
        <v>0</v>
      </c>
      <c r="P13" s="8"/>
      <c r="Q13" s="8">
        <v>-269737926</v>
      </c>
      <c r="R13" s="8"/>
      <c r="S13" s="8">
        <f t="shared" si="2"/>
        <v>-269737926</v>
      </c>
      <c r="T13" s="8"/>
      <c r="U13" s="10">
        <f t="shared" si="3"/>
        <v>-1.2369145365671372E-4</v>
      </c>
    </row>
    <row r="14" spans="1:21" ht="24.75" thickBot="1">
      <c r="C14" s="9">
        <f>SUM(C8:C13)</f>
        <v>0</v>
      </c>
      <c r="D14" s="8"/>
      <c r="E14" s="9">
        <f>SUM(E8:E13)</f>
        <v>86700521482</v>
      </c>
      <c r="F14" s="8"/>
      <c r="G14" s="9">
        <f>SUM(G8:G13)</f>
        <v>402980697565</v>
      </c>
      <c r="H14" s="8"/>
      <c r="I14" s="9">
        <f>SUM(I8:I13)</f>
        <v>489681219047</v>
      </c>
      <c r="J14" s="8"/>
      <c r="K14" s="11">
        <f>SUM(K8:K13)</f>
        <v>0.99999999999999989</v>
      </c>
      <c r="L14" s="8"/>
      <c r="M14" s="9">
        <f>SUM(M8:M13)</f>
        <v>34369471800</v>
      </c>
      <c r="N14" s="8"/>
      <c r="O14" s="9">
        <f>SUM(O8:O13)</f>
        <v>368537906528</v>
      </c>
      <c r="P14" s="8"/>
      <c r="Q14" s="9">
        <f>SUM(Q8:Q13)</f>
        <v>1777824742006</v>
      </c>
      <c r="R14" s="8"/>
      <c r="S14" s="9">
        <f>SUM(S8:S13)</f>
        <v>2180732120334</v>
      </c>
      <c r="T14" s="8"/>
      <c r="U14" s="11">
        <f>SUM(U8:U13)</f>
        <v>1.0000000000000002</v>
      </c>
    </row>
    <row r="15" spans="1:21" ht="24.75" thickTop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3:2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2023-04-28T13:06:11Z</dcterms:created>
  <dcterms:modified xsi:type="dcterms:W3CDTF">2023-04-30T10:32:35Z</dcterms:modified>
</cp:coreProperties>
</file>