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ماهانه\کدال شده\"/>
    </mc:Choice>
  </mc:AlternateContent>
  <xr:revisionPtr revIDLastSave="0" documentId="13_ncr:1_{975AAB20-A414-4410-B4C8-C8619BCDA60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تاییدیه" sheetId="16" r:id="rId1"/>
    <sheet name="سهام" sheetId="1" r:id="rId2"/>
    <sheet name="سپرده" sheetId="6" r:id="rId3"/>
    <sheet name="جمع درآمدها" sheetId="15" r:id="rId4"/>
    <sheet name="سود اوراق بهادار و سپرده بانکی" sheetId="7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درآمد سپرده بانکی" sheetId="13" r:id="rId10"/>
    <sheet name="سایر درآمدها" sheetId="14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5" l="1"/>
  <c r="E7" i="15" s="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8" i="11"/>
  <c r="S22" i="11"/>
  <c r="S21" i="11"/>
  <c r="Q22" i="11"/>
  <c r="O22" i="11"/>
  <c r="M22" i="11"/>
  <c r="M21" i="11"/>
  <c r="K22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8" i="11"/>
  <c r="I22" i="11"/>
  <c r="I21" i="11"/>
  <c r="G22" i="11"/>
  <c r="E22" i="11"/>
  <c r="C22" i="11"/>
  <c r="M11" i="8"/>
  <c r="I11" i="8"/>
  <c r="O11" i="8"/>
  <c r="S11" i="8"/>
  <c r="G11" i="15"/>
  <c r="C11" i="15"/>
  <c r="E9" i="15" s="1"/>
  <c r="K19" i="13"/>
  <c r="K9" i="13"/>
  <c r="K10" i="13"/>
  <c r="K11" i="13"/>
  <c r="K12" i="13"/>
  <c r="K13" i="13"/>
  <c r="K14" i="13"/>
  <c r="K15" i="13"/>
  <c r="K16" i="13"/>
  <c r="K17" i="13"/>
  <c r="K18" i="13"/>
  <c r="K8" i="13"/>
  <c r="G19" i="13"/>
  <c r="G9" i="13"/>
  <c r="G10" i="13"/>
  <c r="G11" i="13"/>
  <c r="G12" i="13"/>
  <c r="G13" i="13"/>
  <c r="G14" i="13"/>
  <c r="G15" i="13"/>
  <c r="G16" i="13"/>
  <c r="G17" i="13"/>
  <c r="G18" i="13"/>
  <c r="G8" i="13"/>
  <c r="I19" i="13"/>
  <c r="E19" i="13"/>
  <c r="Q20" i="10"/>
  <c r="O20" i="10"/>
  <c r="M20" i="10"/>
  <c r="I20" i="10"/>
  <c r="G20" i="10"/>
  <c r="E20" i="10"/>
  <c r="Q18" i="9"/>
  <c r="O18" i="9"/>
  <c r="M18" i="9"/>
  <c r="I18" i="9"/>
  <c r="G18" i="9"/>
  <c r="E18" i="9"/>
  <c r="Q11" i="8"/>
  <c r="K11" i="8"/>
  <c r="S19" i="7"/>
  <c r="Q19" i="7"/>
  <c r="O19" i="7"/>
  <c r="M19" i="7"/>
  <c r="K19" i="7"/>
  <c r="I19" i="7"/>
  <c r="S20" i="6"/>
  <c r="Q20" i="6"/>
  <c r="O20" i="6"/>
  <c r="M20" i="6"/>
  <c r="K20" i="6"/>
  <c r="Y20" i="1"/>
  <c r="W20" i="1"/>
  <c r="U20" i="1"/>
  <c r="O20" i="1"/>
  <c r="K20" i="1"/>
  <c r="G20" i="1"/>
  <c r="E20" i="1"/>
  <c r="E8" i="15" l="1"/>
  <c r="E11" i="15" s="1"/>
  <c r="E10" i="15"/>
  <c r="U22" i="11"/>
</calcChain>
</file>

<file path=xl/sharedStrings.xml><?xml version="1.0" encoding="utf-8"?>
<sst xmlns="http://schemas.openxmlformats.org/spreadsheetml/2006/main" count="412" uniqueCount="103">
  <si>
    <t>صندوق سرمایه‌گذاری اختصاصی بازارگردانی مفید</t>
  </si>
  <si>
    <t>صورت وضعیت سبد</t>
  </si>
  <si>
    <t>برای ماه منتهی به 1402/07/30</t>
  </si>
  <si>
    <t>نام شرکت</t>
  </si>
  <si>
    <t>1402/06/31</t>
  </si>
  <si>
    <t>تغییرات طی دوره</t>
  </si>
  <si>
    <t>1402/07/30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</si>
  <si>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</si>
  <si>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</si>
  <si>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</si>
  <si>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</si>
  <si>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</si>
  <si>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</si>
  <si>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</si>
  <si>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</si>
  <si>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طلای عیار مفید</t>
  </si>
  <si>
    <t>صندوق س.توسعه اندوخته آینده-س</t>
  </si>
  <si>
    <t>بانک خاورمیانه</t>
  </si>
  <si>
    <t>صندوق س شاخصی آرام مفید</t>
  </si>
  <si>
    <t>صندوق س. آوند مفید-د</t>
  </si>
  <si>
    <t>صندوق اندیشه ورزان صباتامین -د</t>
  </si>
  <si>
    <t>صندوق س سپر سرمایه بیدار- ثابت</t>
  </si>
  <si>
    <t>صندوق س. نوع دوم کارا -د</t>
  </si>
  <si>
    <t>نیان الکترونیک</t>
  </si>
  <si>
    <t>صندوق س صنایع مفید- بخشی</t>
  </si>
  <si>
    <t>صندوق س با درآمد ثابت تصمیم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</si>
  <si>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</si>
  <si>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</si>
  <si>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</si>
  <si>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</si>
  <si>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</si>
  <si>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</si>
  <si>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</si>
  <si>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</si>
  <si>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</si>
  <si>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</si>
  <si>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</si>
  <si>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هفت تیر</t>
  </si>
  <si>
    <t>8537212257</t>
  </si>
  <si>
    <t>سپرده کوتاه مدت</t>
  </si>
  <si>
    <t>1397/08/14</t>
  </si>
  <si>
    <t>بانک پاسارگاد هفت تیر</t>
  </si>
  <si>
    <t>207-8100-18822188-1</t>
  </si>
  <si>
    <t>1399/07/05</t>
  </si>
  <si>
    <t>بانک خاورمیانه ظفر</t>
  </si>
  <si>
    <t>1009-10-810-707073921</t>
  </si>
  <si>
    <t>1399/07/27</t>
  </si>
  <si>
    <t>207-8100-18822188-3</t>
  </si>
  <si>
    <t>1401/01/21</t>
  </si>
  <si>
    <t>207-8100-18822188-2</t>
  </si>
  <si>
    <t>207-8100-18822188-5</t>
  </si>
  <si>
    <t>1401/04/21</t>
  </si>
  <si>
    <t>بانک خاورمیانه آفریقا</t>
  </si>
  <si>
    <t>100910810707074861</t>
  </si>
  <si>
    <t>1401/08/07</t>
  </si>
  <si>
    <t>100910810707074862</t>
  </si>
  <si>
    <t>100910810707074863</t>
  </si>
  <si>
    <t>100910810707074864</t>
  </si>
  <si>
    <t>100910810707075208</t>
  </si>
  <si>
    <t>1402/03/13</t>
  </si>
  <si>
    <t>1009-10-810-707075307</t>
  </si>
  <si>
    <t>1402/04/17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</si>
  <si>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</si>
  <si>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</si>
  <si>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</si>
  <si>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</si>
  <si>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</si>
  <si>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</si>
  <si>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</si>
  <si>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</si>
  <si>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</si>
  <si>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</si>
  <si>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</si>
  <si>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</si>
  <si>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</si>
  <si>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</si>
  <si>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</si>
  <si>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</si>
  <si>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1402/04/31</t>
  </si>
  <si>
    <t>1402/04/19</t>
  </si>
  <si>
    <t>بهای فروش</t>
  </si>
  <si>
    <t>ارزش دفتری</t>
  </si>
  <si>
    <t>سود و زیان ناشی از تغییر قیمت</t>
  </si>
  <si>
    <t>سود و زیان ناشی از فروش</t>
  </si>
  <si>
    <t>صندوق س. ثبات ویستا -د</t>
  </si>
  <si>
    <t>صندوق س. اهرمی مفید-س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</si>
  <si>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</si>
  <si>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</si>
  <si>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</si>
  <si>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</si>
  <si>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</si>
  <si>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</si>
  <si>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</si>
  <si>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</si>
  <si>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</si>
  <si>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</si>
  <si>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سرمایه‌گذاری در اوراق بهادار</t>
  </si>
  <si>
    <t>درآمد سپرده بانکی</t>
  </si>
  <si>
    <t>از ابتدای سال مالی</t>
  </si>
  <si>
    <t>تا پایان ماه</t>
  </si>
  <si>
    <t>سایر درآمدها  تنزیل سود سهام</t>
  </si>
  <si>
    <t>درآمد حاصل از کارمزد بازارگردانی</t>
  </si>
  <si>
    <t>کارمزد عملیات بازارگردانی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</si>
</sst>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sz val="11"/>
      <name val="Calibri"/>
    </font>
    <font>
      <sz val="14"/>
      <name val="B Mitra"/>
      <charset val="178"/>
    </font>
    <font>
      <b/>
      <sz val="14"/>
      <color rgb="FF000000"/>
      <name val="B Mitra"/>
      <charset val="178"/>
    </font>
    <font>
      <b/>
      <sz val="14"/>
      <name val="B Mitra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4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9" fontId="2" fillId="0" borderId="4" xfId="1" applyFont="1" applyBorder="1" applyAlignment="1">
      <alignment horizontal="center"/>
    </xf>
    <xf numFmtId="10" fontId="2" fillId="0" borderId="4" xfId="1" applyNumberFormat="1" applyFont="1" applyBorder="1" applyAlignment="1">
      <alignment horizontal="center"/>
    </xf>
    <xf numFmtId="10" fontId="2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228600</xdr:colOff>
          <xdr:row>32</xdr:row>
          <xdr:rowOff>66675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187F4B80-1E97-324D-FC76-54A2D4DBC6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4F5FC-D41F-4558-A3DB-468782099522}">
  <dimension ref="A1"/>
  <sheetViews>
    <sheetView rightToLeft="1" workbookViewId="0"/>
  </sheetViews>
  <sheetFormatPr defaultRowHeight="1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9525</xdr:colOff>
                <xdr:row>0</xdr:row>
                <xdr:rowOff>0</xdr:rowOff>
              </from>
              <to>
                <xdr:col>10</xdr:col>
                <xdr:colOff>238125</xdr:colOff>
                <xdr:row>32</xdr:row>
                <xdr:rowOff>66675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20"/>
  <sheetViews>
    <sheetView rightToLeft="1" workbookViewId="0">
      <selection activeCell="R6" sqref="R6"/>
    </sheetView>
  </sheetViews>
  <sheetFormatPr defaultRowHeight="21.75"/>
  <cols>
    <col min="1" max="1" width="18.7109375" style="2" bestFit="1" customWidth="1"/>
    <col min="2" max="2" width="1" style="2" customWidth="1"/>
    <col min="3" max="3" width="27.140625" style="2" bestFit="1" customWidth="1"/>
    <col min="4" max="4" width="1" style="2" customWidth="1"/>
    <col min="5" max="5" width="41.28515625" style="2" bestFit="1" customWidth="1"/>
    <col min="6" max="6" width="1" style="2" customWidth="1"/>
    <col min="7" max="7" width="36" style="2" bestFit="1" customWidth="1"/>
    <col min="8" max="8" width="1" style="2" customWidth="1"/>
    <col min="9" max="9" width="41.28515625" style="2" bestFit="1" customWidth="1"/>
    <col min="10" max="10" width="1" style="2" customWidth="1"/>
    <col min="11" max="11" width="36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1" ht="22.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22.5">
      <c r="A3" s="10" t="s">
        <v>62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22.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</row>
    <row r="6" spans="1:11" ht="22.5">
      <c r="A6" s="12" t="s">
        <v>90</v>
      </c>
      <c r="B6" s="12" t="s">
        <v>90</v>
      </c>
      <c r="C6" s="12" t="s">
        <v>90</v>
      </c>
      <c r="E6" s="12" t="s">
        <v>64</v>
      </c>
      <c r="F6" s="12" t="s">
        <v>64</v>
      </c>
      <c r="G6" s="12" t="s">
        <v>64</v>
      </c>
      <c r="I6" s="12" t="s">
        <v>65</v>
      </c>
      <c r="J6" s="12" t="s">
        <v>65</v>
      </c>
      <c r="K6" s="12" t="s">
        <v>65</v>
      </c>
    </row>
    <row r="7" spans="1:11" ht="22.5">
      <c r="A7" s="13" t="s">
        <v>91</v>
      </c>
      <c r="C7" s="13" t="s">
        <v>31</v>
      </c>
      <c r="E7" s="13" t="s">
        <v>92</v>
      </c>
      <c r="G7" s="13" t="s">
        <v>93</v>
      </c>
      <c r="I7" s="13" t="s">
        <v>92</v>
      </c>
      <c r="K7" s="13" t="s">
        <v>93</v>
      </c>
    </row>
    <row r="8" spans="1:11">
      <c r="A8" s="2" t="s">
        <v>37</v>
      </c>
      <c r="C8" s="2" t="s">
        <v>38</v>
      </c>
      <c r="E8" s="4">
        <v>0</v>
      </c>
      <c r="G8" s="6">
        <f>E8/$E$19</f>
        <v>0</v>
      </c>
      <c r="I8" s="4">
        <v>6759</v>
      </c>
      <c r="K8" s="6">
        <f>I8/$I$19</f>
        <v>1.8627807309639779E-5</v>
      </c>
    </row>
    <row r="9" spans="1:11">
      <c r="A9" s="2" t="s">
        <v>41</v>
      </c>
      <c r="C9" s="2" t="s">
        <v>42</v>
      </c>
      <c r="E9" s="4">
        <v>40560</v>
      </c>
      <c r="G9" s="6">
        <f t="shared" ref="G9:G18" si="0">E9/$E$19</f>
        <v>2.7036112747709132E-4</v>
      </c>
      <c r="I9" s="4">
        <v>168732</v>
      </c>
      <c r="K9" s="6">
        <f t="shared" ref="K9:K18" si="1">I9/$I$19</f>
        <v>4.6502547462200613E-4</v>
      </c>
    </row>
    <row r="10" spans="1:11">
      <c r="A10" s="2" t="s">
        <v>41</v>
      </c>
      <c r="C10" s="2" t="s">
        <v>47</v>
      </c>
      <c r="E10" s="4">
        <v>46261</v>
      </c>
      <c r="G10" s="6">
        <f t="shared" si="0"/>
        <v>3.0836233033081171E-4</v>
      </c>
      <c r="I10" s="4">
        <v>183880</v>
      </c>
      <c r="K10" s="6">
        <f t="shared" si="1"/>
        <v>5.0677337003943819E-4</v>
      </c>
    </row>
    <row r="11" spans="1:11">
      <c r="A11" s="2" t="s">
        <v>41</v>
      </c>
      <c r="C11" s="2" t="s">
        <v>49</v>
      </c>
      <c r="E11" s="4">
        <v>46406</v>
      </c>
      <c r="G11" s="6">
        <f t="shared" si="0"/>
        <v>3.0932885803012578E-4</v>
      </c>
      <c r="I11" s="4">
        <v>184455</v>
      </c>
      <c r="K11" s="6">
        <f t="shared" si="1"/>
        <v>5.0835807032099511E-4</v>
      </c>
    </row>
    <row r="12" spans="1:11">
      <c r="A12" s="2" t="s">
        <v>41</v>
      </c>
      <c r="C12" s="2" t="s">
        <v>50</v>
      </c>
      <c r="E12" s="4">
        <v>45168</v>
      </c>
      <c r="G12" s="6">
        <f t="shared" si="0"/>
        <v>3.0107671119046503E-4</v>
      </c>
      <c r="I12" s="4">
        <v>179534</v>
      </c>
      <c r="K12" s="6">
        <f t="shared" si="1"/>
        <v>4.9479579191135791E-4</v>
      </c>
    </row>
    <row r="13" spans="1:11">
      <c r="A13" s="2" t="s">
        <v>52</v>
      </c>
      <c r="C13" s="2" t="s">
        <v>53</v>
      </c>
      <c r="E13" s="4">
        <v>3323829</v>
      </c>
      <c r="G13" s="6">
        <f t="shared" si="0"/>
        <v>2.2155674457126556E-2</v>
      </c>
      <c r="I13" s="4">
        <v>4532288</v>
      </c>
      <c r="K13" s="6">
        <f t="shared" si="1"/>
        <v>1.2490987947298811E-2</v>
      </c>
    </row>
    <row r="14" spans="1:11">
      <c r="A14" s="2" t="s">
        <v>52</v>
      </c>
      <c r="C14" s="2" t="s">
        <v>55</v>
      </c>
      <c r="E14" s="4">
        <v>485894</v>
      </c>
      <c r="G14" s="6">
        <f t="shared" si="0"/>
        <v>3.2388276546931414E-3</v>
      </c>
      <c r="I14" s="4">
        <v>3007645</v>
      </c>
      <c r="K14" s="6">
        <f t="shared" si="1"/>
        <v>8.2890710927358384E-3</v>
      </c>
    </row>
    <row r="15" spans="1:11">
      <c r="A15" s="2" t="s">
        <v>52</v>
      </c>
      <c r="C15" s="2" t="s">
        <v>56</v>
      </c>
      <c r="E15" s="4">
        <v>145723459</v>
      </c>
      <c r="G15" s="6">
        <f t="shared" si="0"/>
        <v>0.97135006595418383</v>
      </c>
      <c r="I15" s="4">
        <v>348038658</v>
      </c>
      <c r="K15" s="6">
        <f t="shared" si="1"/>
        <v>0.95919471187004279</v>
      </c>
    </row>
    <row r="16" spans="1:11">
      <c r="A16" s="2" t="s">
        <v>52</v>
      </c>
      <c r="C16" s="2" t="s">
        <v>57</v>
      </c>
      <c r="E16" s="4">
        <v>150672</v>
      </c>
      <c r="G16" s="6">
        <f t="shared" si="0"/>
        <v>1.0043355966279169E-3</v>
      </c>
      <c r="I16" s="4">
        <v>2159349</v>
      </c>
      <c r="K16" s="6">
        <f t="shared" si="1"/>
        <v>5.9511669013557261E-3</v>
      </c>
    </row>
    <row r="17" spans="1:11">
      <c r="A17" s="2" t="s">
        <v>52</v>
      </c>
      <c r="C17" s="2" t="s">
        <v>58</v>
      </c>
      <c r="E17" s="4">
        <v>8335</v>
      </c>
      <c r="G17" s="6">
        <f t="shared" si="0"/>
        <v>5.5558678439880581E-5</v>
      </c>
      <c r="I17" s="4">
        <v>3269602</v>
      </c>
      <c r="K17" s="6">
        <f t="shared" si="1"/>
        <v>9.0110247130067832E-3</v>
      </c>
    </row>
    <row r="18" spans="1:11">
      <c r="A18" s="2" t="s">
        <v>52</v>
      </c>
      <c r="C18" s="2" t="s">
        <v>60</v>
      </c>
      <c r="E18" s="4">
        <v>150983</v>
      </c>
      <c r="G18" s="6">
        <f t="shared" si="0"/>
        <v>1.0064086319002388E-3</v>
      </c>
      <c r="I18" s="4">
        <v>1113736</v>
      </c>
      <c r="K18" s="6">
        <f t="shared" si="1"/>
        <v>3.0694569613565572E-3</v>
      </c>
    </row>
    <row r="19" spans="1:11" ht="22.5" thickBot="1">
      <c r="E19" s="5">
        <f>SUM(E8:E18)</f>
        <v>150021567</v>
      </c>
      <c r="G19" s="9">
        <f>SUM(G8:G18)</f>
        <v>1</v>
      </c>
      <c r="I19" s="5">
        <f>SUM(I8:I18)</f>
        <v>362844638</v>
      </c>
      <c r="K19" s="9">
        <f>SUM(K8:K18)</f>
        <v>0.99999999999999989</v>
      </c>
    </row>
    <row r="20" spans="1:11" ht="22.5" thickTop="1"/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:C17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P9" sqref="P9"/>
    </sheetView>
  </sheetViews>
  <sheetFormatPr defaultRowHeight="21.75"/>
  <cols>
    <col min="1" max="1" width="34.140625" style="2" bestFit="1" customWidth="1"/>
    <col min="2" max="2" width="1" style="2" customWidth="1"/>
    <col min="3" max="3" width="9.7109375" style="2" bestFit="1" customWidth="1"/>
    <col min="4" max="4" width="1" style="2" customWidth="1"/>
    <col min="5" max="5" width="18.710937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22.5">
      <c r="A2" s="10" t="s">
        <v>0</v>
      </c>
      <c r="B2" s="10"/>
      <c r="C2" s="10"/>
      <c r="D2" s="10"/>
      <c r="E2" s="10"/>
    </row>
    <row r="3" spans="1:5" ht="22.5">
      <c r="A3" s="10" t="s">
        <v>62</v>
      </c>
      <c r="B3" s="10"/>
      <c r="C3" s="10"/>
      <c r="D3" s="10"/>
      <c r="E3" s="10"/>
    </row>
    <row r="4" spans="1:5" ht="22.5">
      <c r="A4" s="10" t="s">
        <v>2</v>
      </c>
      <c r="B4" s="10"/>
      <c r="C4" s="10"/>
      <c r="D4" s="10"/>
      <c r="E4" s="10"/>
    </row>
    <row r="5" spans="1:5" ht="22.5">
      <c r="E5" s="1" t="s">
        <v>98</v>
      </c>
    </row>
    <row r="6" spans="1:5" ht="22.5">
      <c r="A6" s="10" t="s">
        <v>94</v>
      </c>
      <c r="C6" s="12" t="s">
        <v>64</v>
      </c>
      <c r="E6" s="12" t="s">
        <v>99</v>
      </c>
    </row>
    <row r="7" spans="1:5" ht="22.5">
      <c r="A7" s="12" t="s">
        <v>94</v>
      </c>
      <c r="C7" s="13" t="s">
        <v>34</v>
      </c>
      <c r="E7" s="13" t="s">
        <v>34</v>
      </c>
    </row>
    <row r="8" spans="1:5" ht="22.5">
      <c r="A8" s="3" t="s">
        <v>100</v>
      </c>
      <c r="C8" s="4">
        <v>0</v>
      </c>
      <c r="E8" s="4">
        <v>3608243</v>
      </c>
    </row>
    <row r="9" spans="1:5" ht="23.25" thickBot="1">
      <c r="A9" s="3" t="s">
        <v>71</v>
      </c>
      <c r="C9" s="5">
        <v>0</v>
      </c>
      <c r="E9" s="5">
        <v>3608243</v>
      </c>
    </row>
    <row r="10" spans="1:5" ht="22.5" thickTop="1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B21"/>
  <sheetViews>
    <sheetView rightToLeft="1" tabSelected="1" topLeftCell="B1" workbookViewId="0">
      <selection activeCell="U14" sqref="U14"/>
    </sheetView>
  </sheetViews>
  <sheetFormatPr defaultRowHeight="21.75"/>
  <cols>
    <col min="1" max="1" width="31.85546875" style="2" customWidth="1"/>
    <col min="2" max="2" width="1" style="2" customWidth="1"/>
    <col min="3" max="3" width="14.140625" style="2" bestFit="1" customWidth="1"/>
    <col min="4" max="4" width="1" style="2" customWidth="1"/>
    <col min="5" max="5" width="20.5703125" style="2" bestFit="1" customWidth="1"/>
    <col min="6" max="6" width="1" style="2" customWidth="1"/>
    <col min="7" max="7" width="25.140625" style="2" bestFit="1" customWidth="1"/>
    <col min="8" max="8" width="1" style="2" customWidth="1"/>
    <col min="9" max="9" width="14.140625" style="2" bestFit="1" customWidth="1"/>
    <col min="10" max="10" width="1" style="2" customWidth="1"/>
    <col min="11" max="11" width="20.5703125" style="2" bestFit="1" customWidth="1"/>
    <col min="12" max="12" width="1" style="2" customWidth="1"/>
    <col min="13" max="13" width="14.85546875" style="2" bestFit="1" customWidth="1"/>
    <col min="14" max="14" width="1" style="2" customWidth="1"/>
    <col min="15" max="15" width="20.5703125" style="2" bestFit="1" customWidth="1"/>
    <col min="16" max="16" width="1" style="2" customWidth="1"/>
    <col min="17" max="17" width="14.14062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20.5703125" style="2" bestFit="1" customWidth="1"/>
    <col min="22" max="22" width="1" style="2" customWidth="1"/>
    <col min="23" max="23" width="25.140625" style="2" bestFit="1" customWidth="1"/>
    <col min="24" max="24" width="1" style="2" customWidth="1"/>
    <col min="25" max="25" width="30.42578125" style="2" customWidth="1"/>
    <col min="26" max="26" width="1" style="2" customWidth="1"/>
    <col min="27" max="27" width="9.140625" style="2" customWidth="1"/>
    <col min="28" max="16384" width="9.140625" style="2"/>
  </cols>
  <sheetData>
    <row r="2" spans="1:28" ht="22.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8" ht="22.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8" ht="22.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6" spans="1:28" ht="22.5">
      <c r="A6" s="10" t="s">
        <v>3</v>
      </c>
      <c r="C6" s="12" t="s">
        <v>4</v>
      </c>
      <c r="D6" s="12" t="s">
        <v>4</v>
      </c>
      <c r="E6" s="12" t="s">
        <v>4</v>
      </c>
      <c r="F6" s="12" t="s">
        <v>4</v>
      </c>
      <c r="G6" s="12" t="s">
        <v>4</v>
      </c>
      <c r="I6" s="12" t="s">
        <v>5</v>
      </c>
      <c r="J6" s="12" t="s">
        <v>5</v>
      </c>
      <c r="K6" s="12" t="s">
        <v>5</v>
      </c>
      <c r="L6" s="12" t="s">
        <v>5</v>
      </c>
      <c r="M6" s="12" t="s">
        <v>5</v>
      </c>
      <c r="N6" s="12" t="s">
        <v>5</v>
      </c>
      <c r="O6" s="12" t="s">
        <v>5</v>
      </c>
      <c r="Q6" s="12" t="s">
        <v>6</v>
      </c>
      <c r="R6" s="12" t="s">
        <v>6</v>
      </c>
      <c r="S6" s="12" t="s">
        <v>6</v>
      </c>
      <c r="T6" s="12" t="s">
        <v>6</v>
      </c>
      <c r="U6" s="12" t="s">
        <v>6</v>
      </c>
      <c r="V6" s="12" t="s">
        <v>6</v>
      </c>
      <c r="W6" s="12" t="s">
        <v>6</v>
      </c>
      <c r="X6" s="12" t="s">
        <v>6</v>
      </c>
      <c r="Y6" s="12" t="s">
        <v>6</v>
      </c>
    </row>
    <row r="7" spans="1:28" ht="22.5">
      <c r="A7" s="10" t="s">
        <v>3</v>
      </c>
      <c r="C7" s="11" t="s">
        <v>7</v>
      </c>
      <c r="E7" s="11" t="s">
        <v>8</v>
      </c>
      <c r="G7" s="11" t="s">
        <v>9</v>
      </c>
      <c r="I7" s="13" t="s">
        <v>10</v>
      </c>
      <c r="J7" s="13" t="s">
        <v>10</v>
      </c>
      <c r="K7" s="13" t="s">
        <v>10</v>
      </c>
      <c r="M7" s="13" t="s">
        <v>11</v>
      </c>
      <c r="N7" s="13" t="s">
        <v>11</v>
      </c>
      <c r="O7" s="13" t="s">
        <v>11</v>
      </c>
      <c r="Q7" s="11" t="s">
        <v>7</v>
      </c>
      <c r="S7" s="11" t="s">
        <v>12</v>
      </c>
      <c r="U7" s="11" t="s">
        <v>8</v>
      </c>
      <c r="W7" s="11" t="s">
        <v>9</v>
      </c>
      <c r="Y7" s="11" t="s">
        <v>13</v>
      </c>
    </row>
    <row r="8" spans="1:28" ht="22.5">
      <c r="A8" s="12" t="s">
        <v>3</v>
      </c>
      <c r="C8" s="12" t="s">
        <v>7</v>
      </c>
      <c r="E8" s="12" t="s">
        <v>8</v>
      </c>
      <c r="G8" s="12" t="s">
        <v>9</v>
      </c>
      <c r="I8" s="13" t="s">
        <v>7</v>
      </c>
      <c r="K8" s="13" t="s">
        <v>8</v>
      </c>
      <c r="M8" s="13" t="s">
        <v>7</v>
      </c>
      <c r="O8" s="13" t="s">
        <v>14</v>
      </c>
      <c r="Q8" s="12" t="s">
        <v>7</v>
      </c>
      <c r="S8" s="12" t="s">
        <v>12</v>
      </c>
      <c r="U8" s="12" t="s">
        <v>8</v>
      </c>
      <c r="W8" s="12" t="s">
        <v>9</v>
      </c>
      <c r="Y8" s="12" t="s">
        <v>13</v>
      </c>
    </row>
    <row r="9" spans="1:28">
      <c r="A9" s="2" t="s">
        <v>15</v>
      </c>
      <c r="C9" s="4">
        <v>19730575</v>
      </c>
      <c r="E9" s="4">
        <v>1346355625964</v>
      </c>
      <c r="G9" s="4">
        <v>1322795081894.0601</v>
      </c>
      <c r="I9" s="4">
        <v>36380263</v>
      </c>
      <c r="K9" s="4">
        <v>2539388872024</v>
      </c>
      <c r="M9" s="4">
        <v>-38947311</v>
      </c>
      <c r="O9" s="4">
        <v>2721986935381</v>
      </c>
      <c r="Q9" s="4">
        <v>17163527</v>
      </c>
      <c r="S9" s="4">
        <v>70832</v>
      </c>
      <c r="U9" s="4">
        <v>1200423839327</v>
      </c>
      <c r="W9" s="4">
        <v>1215435169997.3301</v>
      </c>
      <c r="Y9" s="6">
        <v>9.9044593593459962E-2</v>
      </c>
    </row>
    <row r="10" spans="1:28">
      <c r="A10" s="2" t="s">
        <v>16</v>
      </c>
      <c r="C10" s="4">
        <v>2889441</v>
      </c>
      <c r="E10" s="4">
        <v>1176468239986</v>
      </c>
      <c r="G10" s="4">
        <v>1192327748756.96</v>
      </c>
      <c r="I10" s="4">
        <v>969916</v>
      </c>
      <c r="K10" s="4">
        <v>391310004595</v>
      </c>
      <c r="M10" s="4">
        <v>-664000</v>
      </c>
      <c r="O10" s="4">
        <v>270287484000</v>
      </c>
      <c r="Q10" s="4">
        <v>3195357</v>
      </c>
      <c r="S10" s="4">
        <v>400774</v>
      </c>
      <c r="U10" s="4">
        <v>1297527087683</v>
      </c>
      <c r="W10" s="4">
        <v>1280311860016.5</v>
      </c>
      <c r="Y10" s="6">
        <v>0.10433133002766376</v>
      </c>
    </row>
    <row r="11" spans="1:28">
      <c r="A11" s="2" t="s">
        <v>17</v>
      </c>
      <c r="C11" s="4">
        <v>139703361</v>
      </c>
      <c r="E11" s="4">
        <v>411847615984</v>
      </c>
      <c r="G11" s="4">
        <v>542335069341.31097</v>
      </c>
      <c r="I11" s="4">
        <v>1778711</v>
      </c>
      <c r="K11" s="4">
        <v>6931519179</v>
      </c>
      <c r="M11" s="4">
        <v>-1494378</v>
      </c>
      <c r="O11" s="4">
        <v>5878301140</v>
      </c>
      <c r="Q11" s="4">
        <v>139987694</v>
      </c>
      <c r="S11" s="4">
        <v>3921</v>
      </c>
      <c r="U11" s="4">
        <v>414364802065</v>
      </c>
      <c r="W11" s="4">
        <v>548474590445.388</v>
      </c>
      <c r="Y11" s="6">
        <v>4.4694644558559371E-2</v>
      </c>
    </row>
    <row r="12" spans="1:28">
      <c r="A12" s="2" t="s">
        <v>18</v>
      </c>
      <c r="C12" s="4">
        <v>90022216</v>
      </c>
      <c r="E12" s="4">
        <v>1358524107082</v>
      </c>
      <c r="G12" s="4">
        <v>1359912627785.1101</v>
      </c>
      <c r="I12" s="4">
        <v>22970975</v>
      </c>
      <c r="K12" s="4">
        <v>331340197420</v>
      </c>
      <c r="M12" s="4">
        <v>-16828092</v>
      </c>
      <c r="O12" s="4">
        <v>243974067308</v>
      </c>
      <c r="Q12" s="4">
        <v>96165099</v>
      </c>
      <c r="S12" s="4">
        <v>14430</v>
      </c>
      <c r="U12" s="4">
        <v>1437324036503</v>
      </c>
      <c r="W12" s="4">
        <v>1387332808755.0901</v>
      </c>
      <c r="Y12" s="6">
        <v>0.11305235985751759</v>
      </c>
    </row>
    <row r="13" spans="1:28">
      <c r="A13" s="2" t="s">
        <v>19</v>
      </c>
      <c r="C13" s="4">
        <v>35429530</v>
      </c>
      <c r="E13" s="4">
        <v>452116105259</v>
      </c>
      <c r="G13" s="4">
        <v>453622690631.16998</v>
      </c>
      <c r="I13" s="4">
        <v>668963024</v>
      </c>
      <c r="K13" s="4">
        <v>8645041850187</v>
      </c>
      <c r="M13" s="4">
        <v>-641172502</v>
      </c>
      <c r="O13" s="4">
        <v>8297392341852</v>
      </c>
      <c r="Q13" s="4">
        <v>63220052</v>
      </c>
      <c r="S13" s="4">
        <v>13060</v>
      </c>
      <c r="U13" s="4">
        <v>822572014851</v>
      </c>
      <c r="W13" s="4">
        <v>825622917099.53296</v>
      </c>
      <c r="Y13" s="6">
        <v>6.72791838710326E-2</v>
      </c>
    </row>
    <row r="14" spans="1:28">
      <c r="A14" s="2" t="s">
        <v>20</v>
      </c>
      <c r="C14" s="4">
        <v>6279603</v>
      </c>
      <c r="E14" s="4">
        <v>189999888642</v>
      </c>
      <c r="G14" s="4">
        <v>192188885259.10599</v>
      </c>
      <c r="I14" s="4">
        <v>579843</v>
      </c>
      <c r="K14" s="4">
        <v>17999961549</v>
      </c>
      <c r="M14" s="4">
        <v>-764347</v>
      </c>
      <c r="O14" s="4">
        <v>23500027524</v>
      </c>
      <c r="Q14" s="4">
        <v>6095099</v>
      </c>
      <c r="S14" s="4">
        <v>31240</v>
      </c>
      <c r="U14" s="4">
        <v>184873253671</v>
      </c>
      <c r="W14" s="4">
        <v>190375190717.608</v>
      </c>
      <c r="Y14" s="6">
        <v>1.5513483450494803E-2</v>
      </c>
    </row>
    <row r="15" spans="1:28">
      <c r="A15" s="2" t="s">
        <v>21</v>
      </c>
      <c r="C15" s="4">
        <v>8892747</v>
      </c>
      <c r="E15" s="4">
        <v>168397457087</v>
      </c>
      <c r="G15" s="4">
        <v>172744785741.47601</v>
      </c>
      <c r="I15" s="4">
        <v>0</v>
      </c>
      <c r="K15" s="4">
        <v>0</v>
      </c>
      <c r="M15" s="4">
        <v>-3740539</v>
      </c>
      <c r="O15" s="4">
        <v>73387555206</v>
      </c>
      <c r="Q15" s="4">
        <v>5152208</v>
      </c>
      <c r="S15" s="4">
        <v>19833</v>
      </c>
      <c r="U15" s="4">
        <v>97564759865</v>
      </c>
      <c r="W15" s="4">
        <v>102164581812.513</v>
      </c>
      <c r="Y15" s="6">
        <v>8.3252893572993859E-3</v>
      </c>
    </row>
    <row r="16" spans="1:28">
      <c r="A16" s="2" t="s">
        <v>22</v>
      </c>
      <c r="C16" s="4">
        <v>9854506</v>
      </c>
      <c r="E16" s="4">
        <v>147947178442</v>
      </c>
      <c r="G16" s="4">
        <v>152016664604.04901</v>
      </c>
      <c r="I16" s="4">
        <v>642800</v>
      </c>
      <c r="K16" s="4">
        <v>9999985843</v>
      </c>
      <c r="M16" s="4">
        <v>-10497306</v>
      </c>
      <c r="O16" s="4">
        <v>163957036104</v>
      </c>
      <c r="Q16" s="4">
        <v>0</v>
      </c>
      <c r="S16" s="4">
        <v>0</v>
      </c>
      <c r="U16" s="4">
        <v>0</v>
      </c>
      <c r="W16" s="4">
        <v>0</v>
      </c>
      <c r="Y16" s="6">
        <v>0</v>
      </c>
      <c r="AB16" s="4"/>
    </row>
    <row r="17" spans="1:25">
      <c r="A17" s="2" t="s">
        <v>23</v>
      </c>
      <c r="C17" s="4">
        <v>28853007</v>
      </c>
      <c r="E17" s="4">
        <v>2702593355330</v>
      </c>
      <c r="G17" s="4">
        <v>4164649320335.5298</v>
      </c>
      <c r="I17" s="4">
        <v>2149983</v>
      </c>
      <c r="K17" s="4">
        <v>300395773336</v>
      </c>
      <c r="M17" s="4">
        <v>-868284</v>
      </c>
      <c r="O17" s="4">
        <v>126527341656</v>
      </c>
      <c r="Q17" s="4">
        <v>30134706</v>
      </c>
      <c r="S17" s="4">
        <v>144700</v>
      </c>
      <c r="U17" s="4">
        <v>2920356225239</v>
      </c>
      <c r="W17" s="4">
        <v>4357177984311.77</v>
      </c>
      <c r="Y17" s="6">
        <v>0.35506206610055419</v>
      </c>
    </row>
    <row r="18" spans="1:25">
      <c r="A18" s="2" t="s">
        <v>24</v>
      </c>
      <c r="C18" s="4">
        <v>174486894</v>
      </c>
      <c r="E18" s="4">
        <v>1814563611045</v>
      </c>
      <c r="G18" s="4">
        <v>1838655078442.5901</v>
      </c>
      <c r="I18" s="4">
        <v>43641844</v>
      </c>
      <c r="K18" s="4">
        <v>448259875799</v>
      </c>
      <c r="M18" s="4">
        <v>-40949013</v>
      </c>
      <c r="O18" s="4">
        <v>415566673868</v>
      </c>
      <c r="Q18" s="4">
        <v>177179725</v>
      </c>
      <c r="S18" s="4">
        <v>10100</v>
      </c>
      <c r="U18" s="4">
        <v>1837479058331</v>
      </c>
      <c r="W18" s="4">
        <v>1789090212634.6599</v>
      </c>
      <c r="Y18" s="6">
        <v>0.14579116795906608</v>
      </c>
    </row>
    <row r="19" spans="1:25">
      <c r="A19" s="2" t="s">
        <v>25</v>
      </c>
      <c r="C19" s="4">
        <v>0</v>
      </c>
      <c r="E19" s="4">
        <v>0</v>
      </c>
      <c r="G19" s="4">
        <v>0</v>
      </c>
      <c r="I19" s="4">
        <v>2211384</v>
      </c>
      <c r="K19" s="4">
        <v>59997249746</v>
      </c>
      <c r="M19" s="4">
        <v>0</v>
      </c>
      <c r="O19" s="4">
        <v>0</v>
      </c>
      <c r="Q19" s="4">
        <v>2211384</v>
      </c>
      <c r="S19" s="4">
        <v>27427</v>
      </c>
      <c r="U19" s="4">
        <v>59997249746</v>
      </c>
      <c r="W19" s="4">
        <v>60640256787.568497</v>
      </c>
      <c r="Y19" s="6">
        <v>4.9415137369613615E-3</v>
      </c>
    </row>
    <row r="20" spans="1:25" ht="22.5" thickBot="1">
      <c r="E20" s="5">
        <f>SUM(E9:E19)</f>
        <v>9768813184821</v>
      </c>
      <c r="G20" s="5">
        <f>SUM(G9:G19)</f>
        <v>11391247952791.361</v>
      </c>
      <c r="K20" s="5">
        <f>SUM(K9:K19)</f>
        <v>12750665289678</v>
      </c>
      <c r="O20" s="5">
        <f>SUM(O9:O19)</f>
        <v>12342457764039</v>
      </c>
      <c r="U20" s="5">
        <f>SUM(U9:U19)</f>
        <v>10272482327281</v>
      </c>
      <c r="W20" s="5">
        <f>SUM(W9:W19)</f>
        <v>11756625572577.961</v>
      </c>
      <c r="Y20" s="8">
        <f>SUM(Y9:Y19)</f>
        <v>0.95803563251260915</v>
      </c>
    </row>
    <row r="21" spans="1:25" ht="22.5" thickTop="1"/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22"/>
  <sheetViews>
    <sheetView rightToLeft="1" topLeftCell="A4" workbookViewId="0">
      <selection activeCell="V13" sqref="V13"/>
    </sheetView>
  </sheetViews>
  <sheetFormatPr defaultRowHeight="21.75"/>
  <cols>
    <col min="1" max="1" width="18.7109375" style="2" bestFit="1" customWidth="1"/>
    <col min="2" max="2" width="1" style="2" customWidth="1"/>
    <col min="3" max="3" width="27.140625" style="2" bestFit="1" customWidth="1"/>
    <col min="4" max="4" width="1" style="2" customWidth="1"/>
    <col min="5" max="5" width="14.28515625" style="2" bestFit="1" customWidth="1"/>
    <col min="6" max="6" width="1" style="2" customWidth="1"/>
    <col min="7" max="7" width="15.42578125" style="2" bestFit="1" customWidth="1"/>
    <col min="8" max="8" width="1" style="2" customWidth="1"/>
    <col min="9" max="9" width="11.85546875" style="2" bestFit="1" customWidth="1"/>
    <col min="10" max="10" width="1" style="2" customWidth="1"/>
    <col min="11" max="11" width="18.7109375" style="2" bestFit="1" customWidth="1"/>
    <col min="12" max="12" width="1" style="2" customWidth="1"/>
    <col min="13" max="13" width="20.5703125" style="2" bestFit="1" customWidth="1"/>
    <col min="14" max="14" width="1" style="2" customWidth="1"/>
    <col min="15" max="15" width="20.5703125" style="2" bestFit="1" customWidth="1"/>
    <col min="16" max="16" width="1" style="2" customWidth="1"/>
    <col min="17" max="17" width="18.7109375" style="2" bestFit="1" customWidth="1"/>
    <col min="18" max="18" width="1" style="2" customWidth="1"/>
    <col min="19" max="19" width="26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2.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22.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22.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6" spans="1:19" ht="22.5">
      <c r="A6" s="10" t="s">
        <v>29</v>
      </c>
      <c r="C6" s="12" t="s">
        <v>30</v>
      </c>
      <c r="D6" s="12" t="s">
        <v>30</v>
      </c>
      <c r="E6" s="12" t="s">
        <v>30</v>
      </c>
      <c r="F6" s="12" t="s">
        <v>30</v>
      </c>
      <c r="G6" s="12" t="s">
        <v>30</v>
      </c>
      <c r="H6" s="12" t="s">
        <v>30</v>
      </c>
      <c r="I6" s="12" t="s">
        <v>30</v>
      </c>
      <c r="K6" s="12" t="s">
        <v>4</v>
      </c>
      <c r="M6" s="12" t="s">
        <v>5</v>
      </c>
      <c r="N6" s="12" t="s">
        <v>5</v>
      </c>
      <c r="O6" s="12" t="s">
        <v>5</v>
      </c>
      <c r="Q6" s="12" t="s">
        <v>6</v>
      </c>
      <c r="R6" s="12" t="s">
        <v>6</v>
      </c>
      <c r="S6" s="12" t="s">
        <v>6</v>
      </c>
    </row>
    <row r="7" spans="1:19" ht="22.5">
      <c r="A7" s="12" t="s">
        <v>29</v>
      </c>
      <c r="C7" s="13" t="s">
        <v>31</v>
      </c>
      <c r="E7" s="13" t="s">
        <v>32</v>
      </c>
      <c r="G7" s="13" t="s">
        <v>33</v>
      </c>
      <c r="I7" s="13" t="s">
        <v>27</v>
      </c>
      <c r="K7" s="13" t="s">
        <v>34</v>
      </c>
      <c r="M7" s="13" t="s">
        <v>35</v>
      </c>
      <c r="O7" s="13" t="s">
        <v>36</v>
      </c>
      <c r="Q7" s="13" t="s">
        <v>34</v>
      </c>
      <c r="S7" s="13" t="s">
        <v>28</v>
      </c>
    </row>
    <row r="8" spans="1:19">
      <c r="A8" s="2" t="s">
        <v>37</v>
      </c>
      <c r="C8" s="2" t="s">
        <v>38</v>
      </c>
      <c r="E8" s="2" t="s">
        <v>39</v>
      </c>
      <c r="G8" s="2" t="s">
        <v>40</v>
      </c>
      <c r="I8" s="4">
        <v>0</v>
      </c>
      <c r="K8" s="4">
        <v>185228</v>
      </c>
      <c r="M8" s="4">
        <v>0</v>
      </c>
      <c r="O8" s="4">
        <v>28800</v>
      </c>
      <c r="Q8" s="4">
        <v>156428</v>
      </c>
      <c r="S8" s="6">
        <v>1.2747160909184314E-8</v>
      </c>
    </row>
    <row r="9" spans="1:19">
      <c r="A9" s="2" t="s">
        <v>41</v>
      </c>
      <c r="C9" s="2" t="s">
        <v>42</v>
      </c>
      <c r="E9" s="2" t="s">
        <v>39</v>
      </c>
      <c r="G9" s="2" t="s">
        <v>43</v>
      </c>
      <c r="I9" s="4">
        <v>0</v>
      </c>
      <c r="K9" s="4">
        <v>9591836</v>
      </c>
      <c r="M9" s="4">
        <v>40560</v>
      </c>
      <c r="O9" s="4">
        <v>0</v>
      </c>
      <c r="Q9" s="4">
        <v>9632396</v>
      </c>
      <c r="S9" s="6">
        <v>7.8493429407128734E-7</v>
      </c>
    </row>
    <row r="10" spans="1:19">
      <c r="A10" s="2" t="s">
        <v>44</v>
      </c>
      <c r="C10" s="2" t="s">
        <v>45</v>
      </c>
      <c r="E10" s="2" t="s">
        <v>39</v>
      </c>
      <c r="G10" s="2" t="s">
        <v>46</v>
      </c>
      <c r="I10" s="4">
        <v>0</v>
      </c>
      <c r="K10" s="4">
        <v>124340892417</v>
      </c>
      <c r="M10" s="4">
        <v>0</v>
      </c>
      <c r="O10" s="4">
        <v>0</v>
      </c>
      <c r="Q10" s="4">
        <v>124340892417</v>
      </c>
      <c r="S10" s="6">
        <v>1.0132414677877838E-2</v>
      </c>
    </row>
    <row r="11" spans="1:19">
      <c r="A11" s="2" t="s">
        <v>41</v>
      </c>
      <c r="C11" s="2" t="s">
        <v>47</v>
      </c>
      <c r="E11" s="2" t="s">
        <v>39</v>
      </c>
      <c r="G11" s="2" t="s">
        <v>48</v>
      </c>
      <c r="I11" s="4">
        <v>0</v>
      </c>
      <c r="K11" s="4">
        <v>10940022</v>
      </c>
      <c r="M11" s="4">
        <v>46261</v>
      </c>
      <c r="O11" s="4">
        <v>0</v>
      </c>
      <c r="Q11" s="4">
        <v>10986283</v>
      </c>
      <c r="S11" s="6">
        <v>8.9526118850101105E-7</v>
      </c>
    </row>
    <row r="12" spans="1:19">
      <c r="A12" s="2" t="s">
        <v>41</v>
      </c>
      <c r="C12" s="2" t="s">
        <v>49</v>
      </c>
      <c r="E12" s="2" t="s">
        <v>39</v>
      </c>
      <c r="G12" s="2" t="s">
        <v>48</v>
      </c>
      <c r="I12" s="4">
        <v>0</v>
      </c>
      <c r="K12" s="4">
        <v>10974260</v>
      </c>
      <c r="M12" s="4">
        <v>46406</v>
      </c>
      <c r="O12" s="4">
        <v>0</v>
      </c>
      <c r="Q12" s="4">
        <v>11020666</v>
      </c>
      <c r="S12" s="6">
        <v>8.9806302470386791E-7</v>
      </c>
    </row>
    <row r="13" spans="1:19">
      <c r="A13" s="2" t="s">
        <v>41</v>
      </c>
      <c r="C13" s="2" t="s">
        <v>50</v>
      </c>
      <c r="E13" s="2" t="s">
        <v>39</v>
      </c>
      <c r="G13" s="2" t="s">
        <v>51</v>
      </c>
      <c r="I13" s="4">
        <v>0</v>
      </c>
      <c r="K13" s="4">
        <v>10681431</v>
      </c>
      <c r="M13" s="4">
        <v>45168</v>
      </c>
      <c r="O13" s="4">
        <v>0</v>
      </c>
      <c r="Q13" s="4">
        <v>10726599</v>
      </c>
      <c r="S13" s="6">
        <v>8.7409979966051824E-7</v>
      </c>
    </row>
    <row r="14" spans="1:19">
      <c r="A14" s="2" t="s">
        <v>52</v>
      </c>
      <c r="C14" s="2" t="s">
        <v>53</v>
      </c>
      <c r="E14" s="2" t="s">
        <v>39</v>
      </c>
      <c r="G14" s="2" t="s">
        <v>54</v>
      </c>
      <c r="I14" s="4">
        <v>0</v>
      </c>
      <c r="K14" s="4">
        <v>11012716445</v>
      </c>
      <c r="M14" s="4">
        <v>124477271649</v>
      </c>
      <c r="O14" s="4">
        <v>135000000000</v>
      </c>
      <c r="Q14" s="4">
        <v>489988094</v>
      </c>
      <c r="S14" s="6">
        <v>3.9928638592851207E-5</v>
      </c>
    </row>
    <row r="15" spans="1:19">
      <c r="A15" s="2" t="s">
        <v>52</v>
      </c>
      <c r="C15" s="2" t="s">
        <v>55</v>
      </c>
      <c r="E15" s="2" t="s">
        <v>39</v>
      </c>
      <c r="G15" s="2" t="s">
        <v>54</v>
      </c>
      <c r="I15" s="4">
        <v>0</v>
      </c>
      <c r="K15" s="4">
        <v>114420337</v>
      </c>
      <c r="M15" s="4">
        <v>2571382485894</v>
      </c>
      <c r="O15" s="4">
        <v>2534900297710</v>
      </c>
      <c r="Q15" s="4">
        <v>36596608521</v>
      </c>
      <c r="S15" s="6">
        <v>2.9822209422073588E-3</v>
      </c>
    </row>
    <row r="16" spans="1:19">
      <c r="A16" s="2" t="s">
        <v>52</v>
      </c>
      <c r="C16" s="2" t="s">
        <v>56</v>
      </c>
      <c r="E16" s="2" t="s">
        <v>39</v>
      </c>
      <c r="G16" s="2" t="s">
        <v>54</v>
      </c>
      <c r="I16" s="4">
        <v>0</v>
      </c>
      <c r="K16" s="4">
        <v>70897436356</v>
      </c>
      <c r="M16" s="4">
        <v>270433207459</v>
      </c>
      <c r="O16" s="4">
        <v>276000000000</v>
      </c>
      <c r="Q16" s="4">
        <v>65330643815</v>
      </c>
      <c r="S16" s="6">
        <v>5.3237286739612599E-3</v>
      </c>
    </row>
    <row r="17" spans="1:19">
      <c r="A17" s="2" t="s">
        <v>52</v>
      </c>
      <c r="C17" s="2" t="s">
        <v>57</v>
      </c>
      <c r="E17" s="2" t="s">
        <v>39</v>
      </c>
      <c r="G17" s="2" t="s">
        <v>54</v>
      </c>
      <c r="I17" s="4">
        <v>0</v>
      </c>
      <c r="K17" s="4">
        <v>48359904060</v>
      </c>
      <c r="M17" s="4">
        <v>3944655952672</v>
      </c>
      <c r="O17" s="4">
        <v>3831258208366</v>
      </c>
      <c r="Q17" s="4">
        <v>161757648366</v>
      </c>
      <c r="S17" s="6">
        <v>1.3181468611838398E-2</v>
      </c>
    </row>
    <row r="18" spans="1:19">
      <c r="A18" s="2" t="s">
        <v>52</v>
      </c>
      <c r="C18" s="2" t="s">
        <v>58</v>
      </c>
      <c r="E18" s="2" t="s">
        <v>39</v>
      </c>
      <c r="G18" s="2" t="s">
        <v>59</v>
      </c>
      <c r="I18" s="4">
        <v>0</v>
      </c>
      <c r="K18" s="4">
        <v>1962863</v>
      </c>
      <c r="M18" s="4">
        <v>8335</v>
      </c>
      <c r="O18" s="4">
        <v>0</v>
      </c>
      <c r="Q18" s="4">
        <v>1971198</v>
      </c>
      <c r="S18" s="6">
        <v>1.6063094899802017E-7</v>
      </c>
    </row>
    <row r="19" spans="1:19">
      <c r="A19" s="2" t="s">
        <v>52</v>
      </c>
      <c r="C19" s="2" t="s">
        <v>60</v>
      </c>
      <c r="E19" s="2" t="s">
        <v>39</v>
      </c>
      <c r="G19" s="2" t="s">
        <v>61</v>
      </c>
      <c r="I19" s="4">
        <v>0</v>
      </c>
      <c r="K19" s="4">
        <v>20232048873</v>
      </c>
      <c r="M19" s="4">
        <v>249685250983</v>
      </c>
      <c r="O19" s="4">
        <v>228000010267</v>
      </c>
      <c r="Q19" s="4">
        <v>41917289589</v>
      </c>
      <c r="S19" s="6">
        <v>3.415797908736667E-3</v>
      </c>
    </row>
    <row r="20" spans="1:19" ht="22.5" thickBot="1">
      <c r="K20" s="5">
        <f>SUM(K8:K19)</f>
        <v>275001754128</v>
      </c>
      <c r="M20" s="5">
        <f>SUM(M8:M19)</f>
        <v>7160634355387</v>
      </c>
      <c r="O20" s="5">
        <f>SUM(O8:O19)</f>
        <v>7005158545143</v>
      </c>
      <c r="Q20" s="5">
        <f>SUM(Q8:Q19)</f>
        <v>430477564372</v>
      </c>
      <c r="S20" s="8">
        <f>SUM(S8:S19)</f>
        <v>3.5079185189631226E-2</v>
      </c>
    </row>
    <row r="21" spans="1:19" ht="22.5" thickTop="1"/>
    <row r="22" spans="1:19">
      <c r="S22" s="4"/>
    </row>
  </sheetData>
  <mergeCells count="17"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  <ignoredErrors>
    <ignoredError sqref="C8:C1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4"/>
  <sheetViews>
    <sheetView rightToLeft="1" workbookViewId="0">
      <selection activeCell="E19" sqref="E19"/>
    </sheetView>
  </sheetViews>
  <sheetFormatPr defaultRowHeight="21.75"/>
  <cols>
    <col min="1" max="1" width="24.28515625" style="2" bestFit="1" customWidth="1"/>
    <col min="2" max="2" width="1" style="2" customWidth="1"/>
    <col min="3" max="3" width="18.140625" style="2" bestFit="1" customWidth="1"/>
    <col min="4" max="4" width="1" style="2" customWidth="1"/>
    <col min="5" max="5" width="24.85546875" style="2" bestFit="1" customWidth="1"/>
    <col min="6" max="6" width="1" style="2" customWidth="1"/>
    <col min="7" max="7" width="38.140625" style="2" bestFit="1" customWidth="1"/>
    <col min="8" max="8" width="1" style="2" customWidth="1"/>
    <col min="9" max="9" width="9.140625" style="2" customWidth="1"/>
    <col min="10" max="16384" width="9.140625" style="2"/>
  </cols>
  <sheetData>
    <row r="2" spans="1:7" ht="22.5">
      <c r="A2" s="10" t="s">
        <v>0</v>
      </c>
      <c r="B2" s="10"/>
      <c r="C2" s="10"/>
      <c r="D2" s="10"/>
      <c r="E2" s="10"/>
      <c r="F2" s="10"/>
      <c r="G2" s="10"/>
    </row>
    <row r="3" spans="1:7" ht="22.5">
      <c r="A3" s="10" t="s">
        <v>62</v>
      </c>
      <c r="B3" s="10"/>
      <c r="C3" s="10"/>
      <c r="D3" s="10"/>
      <c r="E3" s="10"/>
      <c r="F3" s="10"/>
      <c r="G3" s="10"/>
    </row>
    <row r="4" spans="1:7" ht="22.5">
      <c r="A4" s="10" t="s">
        <v>2</v>
      </c>
      <c r="B4" s="10"/>
      <c r="C4" s="10"/>
      <c r="D4" s="10"/>
      <c r="E4" s="10"/>
      <c r="F4" s="10"/>
      <c r="G4" s="10"/>
    </row>
    <row r="6" spans="1:7" ht="22.5">
      <c r="A6" s="12" t="s">
        <v>66</v>
      </c>
      <c r="C6" s="12" t="s">
        <v>34</v>
      </c>
      <c r="E6" s="12" t="s">
        <v>89</v>
      </c>
      <c r="G6" s="12" t="s">
        <v>13</v>
      </c>
    </row>
    <row r="7" spans="1:7">
      <c r="A7" s="2" t="s">
        <v>95</v>
      </c>
      <c r="C7" s="4">
        <f>'سرمایه‌گذاری در سهام'!I22</f>
        <v>-3938171868</v>
      </c>
      <c r="E7" s="6">
        <f>C7/$C$11</f>
        <v>1.0396028549765823</v>
      </c>
      <c r="G7" s="6">
        <v>-3.1585477450996728E-3</v>
      </c>
    </row>
    <row r="8" spans="1:7">
      <c r="A8" s="2" t="s">
        <v>96</v>
      </c>
      <c r="C8" s="4">
        <v>0</v>
      </c>
      <c r="E8" s="6">
        <f t="shared" ref="E8:E10" si="0">C8/$C$11</f>
        <v>0</v>
      </c>
      <c r="G8" s="6">
        <v>0</v>
      </c>
    </row>
    <row r="9" spans="1:7">
      <c r="A9" s="2" t="s">
        <v>97</v>
      </c>
      <c r="C9" s="4">
        <v>150021567</v>
      </c>
      <c r="E9" s="6">
        <f t="shared" si="0"/>
        <v>-3.9602854976582412E-2</v>
      </c>
      <c r="G9" s="6">
        <v>1.2225107106125344E-5</v>
      </c>
    </row>
    <row r="10" spans="1:7">
      <c r="A10" s="2" t="s">
        <v>94</v>
      </c>
      <c r="C10" s="2">
        <v>0</v>
      </c>
      <c r="E10" s="6">
        <f t="shared" si="0"/>
        <v>0</v>
      </c>
      <c r="G10" s="6">
        <v>0</v>
      </c>
    </row>
    <row r="11" spans="1:7" ht="22.5" thickBot="1">
      <c r="C11" s="5">
        <f>SUM(C7:C10)</f>
        <v>-3788150301</v>
      </c>
      <c r="E11" s="9">
        <f>SUM(E7:E10)</f>
        <v>0.99999999999999989</v>
      </c>
      <c r="G11" s="9">
        <f>SUM(G7:G10)</f>
        <v>-3.1463226379935473E-3</v>
      </c>
    </row>
    <row r="12" spans="1:7" ht="22.5" thickTop="1"/>
    <row r="14" spans="1:7">
      <c r="G14" s="4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0"/>
  <sheetViews>
    <sheetView rightToLeft="1" workbookViewId="0">
      <selection activeCell="G8" sqref="G8:G18"/>
    </sheetView>
  </sheetViews>
  <sheetFormatPr defaultRowHeight="21.75"/>
  <cols>
    <col min="1" max="1" width="18.7109375" style="2" bestFit="1" customWidth="1"/>
    <col min="2" max="2" width="1" style="2" customWidth="1"/>
    <col min="3" max="3" width="20.85546875" style="2" bestFit="1" customWidth="1"/>
    <col min="4" max="4" width="1" style="2" customWidth="1"/>
    <col min="5" max="5" width="19.28515625" style="2" bestFit="1" customWidth="1"/>
    <col min="6" max="6" width="1" style="2" customWidth="1"/>
    <col min="7" max="7" width="11.85546875" style="2" bestFit="1" customWidth="1"/>
    <col min="8" max="8" width="1" style="2" customWidth="1"/>
    <col min="9" max="9" width="14.140625" style="2" bestFit="1" customWidth="1"/>
    <col min="10" max="10" width="1" style="2" customWidth="1"/>
    <col min="11" max="11" width="15.140625" style="2" bestFit="1" customWidth="1"/>
    <col min="12" max="12" width="1" style="2" customWidth="1"/>
    <col min="13" max="13" width="16" style="2" bestFit="1" customWidth="1"/>
    <col min="14" max="14" width="1" style="2" customWidth="1"/>
    <col min="15" max="15" width="14.140625" style="2" bestFit="1" customWidth="1"/>
    <col min="16" max="16" width="1" style="2" customWidth="1"/>
    <col min="17" max="17" width="15.140625" style="2" bestFit="1" customWidth="1"/>
    <col min="18" max="18" width="1" style="2" customWidth="1"/>
    <col min="19" max="19" width="16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2.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22.5">
      <c r="A3" s="10" t="s">
        <v>62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22.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6" spans="1:19" ht="22.5">
      <c r="A6" s="12" t="s">
        <v>63</v>
      </c>
      <c r="B6" s="12" t="s">
        <v>63</v>
      </c>
      <c r="C6" s="12" t="s">
        <v>63</v>
      </c>
      <c r="D6" s="12" t="s">
        <v>63</v>
      </c>
      <c r="E6" s="12" t="s">
        <v>63</v>
      </c>
      <c r="F6" s="12" t="s">
        <v>63</v>
      </c>
      <c r="G6" s="12" t="s">
        <v>63</v>
      </c>
      <c r="I6" s="12" t="s">
        <v>64</v>
      </c>
      <c r="J6" s="12" t="s">
        <v>64</v>
      </c>
      <c r="K6" s="12" t="s">
        <v>64</v>
      </c>
      <c r="L6" s="12" t="s">
        <v>64</v>
      </c>
      <c r="M6" s="12" t="s">
        <v>64</v>
      </c>
      <c r="O6" s="12" t="s">
        <v>65</v>
      </c>
      <c r="P6" s="12" t="s">
        <v>65</v>
      </c>
      <c r="Q6" s="12" t="s">
        <v>65</v>
      </c>
      <c r="R6" s="12" t="s">
        <v>65</v>
      </c>
      <c r="S6" s="12" t="s">
        <v>65</v>
      </c>
    </row>
    <row r="7" spans="1:19" ht="22.5">
      <c r="A7" s="13" t="s">
        <v>66</v>
      </c>
      <c r="C7" s="13" t="s">
        <v>67</v>
      </c>
      <c r="E7" s="13" t="s">
        <v>26</v>
      </c>
      <c r="G7" s="13" t="s">
        <v>27</v>
      </c>
      <c r="I7" s="13" t="s">
        <v>68</v>
      </c>
      <c r="K7" s="13" t="s">
        <v>69</v>
      </c>
      <c r="M7" s="13" t="s">
        <v>70</v>
      </c>
      <c r="O7" s="13" t="s">
        <v>68</v>
      </c>
      <c r="Q7" s="13" t="s">
        <v>69</v>
      </c>
      <c r="S7" s="13" t="s">
        <v>70</v>
      </c>
    </row>
    <row r="8" spans="1:19">
      <c r="A8" s="2" t="s">
        <v>37</v>
      </c>
      <c r="C8" s="4">
        <v>30</v>
      </c>
      <c r="E8" s="2" t="s">
        <v>71</v>
      </c>
      <c r="G8" s="4">
        <v>5</v>
      </c>
      <c r="I8" s="4">
        <v>0</v>
      </c>
      <c r="K8" s="4">
        <v>0</v>
      </c>
      <c r="M8" s="4">
        <v>0</v>
      </c>
      <c r="O8" s="4">
        <v>6759</v>
      </c>
      <c r="Q8" s="4">
        <v>0</v>
      </c>
      <c r="S8" s="4">
        <v>6759</v>
      </c>
    </row>
    <row r="9" spans="1:19">
      <c r="A9" s="2" t="s">
        <v>41</v>
      </c>
      <c r="C9" s="4">
        <v>17</v>
      </c>
      <c r="E9" s="2" t="s">
        <v>71</v>
      </c>
      <c r="G9" s="4">
        <v>5</v>
      </c>
      <c r="I9" s="4">
        <v>40560</v>
      </c>
      <c r="K9" s="4">
        <v>0</v>
      </c>
      <c r="M9" s="4">
        <v>40560</v>
      </c>
      <c r="O9" s="4">
        <v>168732</v>
      </c>
      <c r="Q9" s="4">
        <v>0</v>
      </c>
      <c r="S9" s="4">
        <v>168732</v>
      </c>
    </row>
    <row r="10" spans="1:19">
      <c r="A10" s="2" t="s">
        <v>41</v>
      </c>
      <c r="C10" s="4">
        <v>20</v>
      </c>
      <c r="E10" s="2" t="s">
        <v>71</v>
      </c>
      <c r="G10" s="4">
        <v>5</v>
      </c>
      <c r="I10" s="4">
        <v>46261</v>
      </c>
      <c r="K10" s="4">
        <v>0</v>
      </c>
      <c r="M10" s="4">
        <v>46261</v>
      </c>
      <c r="O10" s="4">
        <v>183880</v>
      </c>
      <c r="Q10" s="4">
        <v>0</v>
      </c>
      <c r="S10" s="4">
        <v>183880</v>
      </c>
    </row>
    <row r="11" spans="1:19">
      <c r="A11" s="2" t="s">
        <v>41</v>
      </c>
      <c r="C11" s="4">
        <v>20</v>
      </c>
      <c r="E11" s="2" t="s">
        <v>71</v>
      </c>
      <c r="G11" s="4">
        <v>5</v>
      </c>
      <c r="I11" s="4">
        <v>46406</v>
      </c>
      <c r="K11" s="4">
        <v>0</v>
      </c>
      <c r="M11" s="4">
        <v>46406</v>
      </c>
      <c r="O11" s="4">
        <v>184455</v>
      </c>
      <c r="Q11" s="4">
        <v>0</v>
      </c>
      <c r="S11" s="4">
        <v>184455</v>
      </c>
    </row>
    <row r="12" spans="1:19">
      <c r="A12" s="2" t="s">
        <v>41</v>
      </c>
      <c r="C12" s="4">
        <v>17</v>
      </c>
      <c r="E12" s="2" t="s">
        <v>71</v>
      </c>
      <c r="G12" s="4">
        <v>5</v>
      </c>
      <c r="I12" s="4">
        <v>45168</v>
      </c>
      <c r="K12" s="4">
        <v>0</v>
      </c>
      <c r="M12" s="4">
        <v>45168</v>
      </c>
      <c r="O12" s="4">
        <v>179534</v>
      </c>
      <c r="Q12" s="4">
        <v>0</v>
      </c>
      <c r="S12" s="4">
        <v>179534</v>
      </c>
    </row>
    <row r="13" spans="1:19">
      <c r="A13" s="2" t="s">
        <v>52</v>
      </c>
      <c r="C13" s="4">
        <v>17</v>
      </c>
      <c r="E13" s="2" t="s">
        <v>71</v>
      </c>
      <c r="G13" s="4">
        <v>5</v>
      </c>
      <c r="I13" s="4">
        <v>3323829</v>
      </c>
      <c r="K13" s="4">
        <v>0</v>
      </c>
      <c r="M13" s="4">
        <v>3323829</v>
      </c>
      <c r="O13" s="4">
        <v>4532288</v>
      </c>
      <c r="Q13" s="4">
        <v>0</v>
      </c>
      <c r="S13" s="4">
        <v>4532288</v>
      </c>
    </row>
    <row r="14" spans="1:19">
      <c r="A14" s="2" t="s">
        <v>52</v>
      </c>
      <c r="C14" s="4">
        <v>17</v>
      </c>
      <c r="E14" s="2" t="s">
        <v>71</v>
      </c>
      <c r="G14" s="4">
        <v>5</v>
      </c>
      <c r="I14" s="4">
        <v>485894</v>
      </c>
      <c r="K14" s="4">
        <v>0</v>
      </c>
      <c r="M14" s="4">
        <v>485894</v>
      </c>
      <c r="O14" s="4">
        <v>3007645</v>
      </c>
      <c r="Q14" s="4">
        <v>0</v>
      </c>
      <c r="S14" s="4">
        <v>3007645</v>
      </c>
    </row>
    <row r="15" spans="1:19">
      <c r="A15" s="2" t="s">
        <v>52</v>
      </c>
      <c r="C15" s="4">
        <v>17</v>
      </c>
      <c r="E15" s="2" t="s">
        <v>71</v>
      </c>
      <c r="G15" s="4">
        <v>5</v>
      </c>
      <c r="I15" s="4">
        <v>145723459</v>
      </c>
      <c r="K15" s="4">
        <v>0</v>
      </c>
      <c r="M15" s="4">
        <v>145723459</v>
      </c>
      <c r="O15" s="4">
        <v>348038658</v>
      </c>
      <c r="Q15" s="4">
        <v>0</v>
      </c>
      <c r="S15" s="4">
        <v>348038658</v>
      </c>
    </row>
    <row r="16" spans="1:19">
      <c r="A16" s="2" t="s">
        <v>52</v>
      </c>
      <c r="C16" s="4">
        <v>17</v>
      </c>
      <c r="E16" s="2" t="s">
        <v>71</v>
      </c>
      <c r="G16" s="4">
        <v>5</v>
      </c>
      <c r="I16" s="4">
        <v>150672</v>
      </c>
      <c r="K16" s="4">
        <v>0</v>
      </c>
      <c r="M16" s="4">
        <v>150672</v>
      </c>
      <c r="O16" s="4">
        <v>2159349</v>
      </c>
      <c r="Q16" s="4">
        <v>0</v>
      </c>
      <c r="S16" s="4">
        <v>2159349</v>
      </c>
    </row>
    <row r="17" spans="1:19">
      <c r="A17" s="2" t="s">
        <v>52</v>
      </c>
      <c r="C17" s="4">
        <v>1</v>
      </c>
      <c r="E17" s="2" t="s">
        <v>71</v>
      </c>
      <c r="G17" s="4">
        <v>5</v>
      </c>
      <c r="I17" s="4">
        <v>8335</v>
      </c>
      <c r="K17" s="4">
        <v>0</v>
      </c>
      <c r="M17" s="4">
        <v>8335</v>
      </c>
      <c r="O17" s="4">
        <v>3269602</v>
      </c>
      <c r="Q17" s="4">
        <v>0</v>
      </c>
      <c r="S17" s="4">
        <v>3269602</v>
      </c>
    </row>
    <row r="18" spans="1:19">
      <c r="A18" s="2" t="s">
        <v>52</v>
      </c>
      <c r="C18" s="4">
        <v>1</v>
      </c>
      <c r="E18" s="2" t="s">
        <v>71</v>
      </c>
      <c r="G18" s="4">
        <v>5</v>
      </c>
      <c r="I18" s="4">
        <v>150983</v>
      </c>
      <c r="K18" s="4">
        <v>0</v>
      </c>
      <c r="M18" s="4">
        <v>150983</v>
      </c>
      <c r="O18" s="4">
        <v>1113736</v>
      </c>
      <c r="Q18" s="4">
        <v>0</v>
      </c>
      <c r="S18" s="4">
        <v>1113736</v>
      </c>
    </row>
    <row r="19" spans="1:19" ht="22.5" thickBot="1">
      <c r="I19" s="5">
        <f>SUM(I8:I18)</f>
        <v>150021567</v>
      </c>
      <c r="K19" s="5">
        <f>SUM(K8:K18)</f>
        <v>0</v>
      </c>
      <c r="M19" s="5">
        <f>SUM(M8:M18)</f>
        <v>150021567</v>
      </c>
      <c r="O19" s="5">
        <f>SUM(O8:O18)</f>
        <v>362844638</v>
      </c>
      <c r="Q19" s="5">
        <f>SUM(Q8:Q18)</f>
        <v>0</v>
      </c>
      <c r="S19" s="5">
        <f>SUM(S8:S18)</f>
        <v>362844638</v>
      </c>
    </row>
    <row r="20" spans="1:19" ht="22.5" thickTop="1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2"/>
  <sheetViews>
    <sheetView rightToLeft="1" workbookViewId="0">
      <selection activeCell="G17" sqref="G17"/>
    </sheetView>
  </sheetViews>
  <sheetFormatPr defaultRowHeight="21.75"/>
  <cols>
    <col min="1" max="1" width="41.42578125" style="2" customWidth="1"/>
    <col min="2" max="2" width="1" style="2" customWidth="1"/>
    <col min="3" max="3" width="15.140625" style="2" bestFit="1" customWidth="1"/>
    <col min="4" max="4" width="1" style="2" customWidth="1"/>
    <col min="5" max="5" width="40.28515625" style="2" bestFit="1" customWidth="1"/>
    <col min="6" max="6" width="1" style="2" customWidth="1"/>
    <col min="7" max="7" width="28.140625" style="2" bestFit="1" customWidth="1"/>
    <col min="8" max="8" width="1" style="2" customWidth="1"/>
    <col min="9" max="9" width="26.7109375" style="2" bestFit="1" customWidth="1"/>
    <col min="10" max="10" width="1" style="2" customWidth="1"/>
    <col min="11" max="11" width="15.14062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6.7109375" style="2" bestFit="1" customWidth="1"/>
    <col min="16" max="16" width="1" style="2" customWidth="1"/>
    <col min="17" max="17" width="15.140625" style="2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2.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22.5">
      <c r="A3" s="10" t="s">
        <v>62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22.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6" spans="1:19" ht="22.5">
      <c r="A6" s="10" t="s">
        <v>3</v>
      </c>
      <c r="C6" s="12" t="s">
        <v>72</v>
      </c>
      <c r="D6" s="12" t="s">
        <v>72</v>
      </c>
      <c r="E6" s="12" t="s">
        <v>72</v>
      </c>
      <c r="F6" s="12" t="s">
        <v>72</v>
      </c>
      <c r="G6" s="12" t="s">
        <v>72</v>
      </c>
      <c r="I6" s="12" t="s">
        <v>64</v>
      </c>
      <c r="J6" s="12" t="s">
        <v>64</v>
      </c>
      <c r="K6" s="12" t="s">
        <v>64</v>
      </c>
      <c r="L6" s="12" t="s">
        <v>64</v>
      </c>
      <c r="M6" s="12" t="s">
        <v>64</v>
      </c>
      <c r="O6" s="12" t="s">
        <v>65</v>
      </c>
      <c r="P6" s="12" t="s">
        <v>65</v>
      </c>
      <c r="Q6" s="12" t="s">
        <v>65</v>
      </c>
      <c r="R6" s="12" t="s">
        <v>65</v>
      </c>
      <c r="S6" s="12" t="s">
        <v>65</v>
      </c>
    </row>
    <row r="7" spans="1:19" ht="22.5">
      <c r="A7" s="12" t="s">
        <v>3</v>
      </c>
      <c r="C7" s="12" t="s">
        <v>73</v>
      </c>
      <c r="E7" s="13" t="s">
        <v>74</v>
      </c>
      <c r="G7" s="13" t="s">
        <v>75</v>
      </c>
      <c r="I7" s="13" t="s">
        <v>76</v>
      </c>
      <c r="K7" s="13" t="s">
        <v>69</v>
      </c>
      <c r="M7" s="13" t="s">
        <v>77</v>
      </c>
      <c r="O7" s="13" t="s">
        <v>76</v>
      </c>
      <c r="Q7" s="13" t="s">
        <v>69</v>
      </c>
      <c r="S7" s="13" t="s">
        <v>77</v>
      </c>
    </row>
    <row r="8" spans="1:19">
      <c r="A8" s="2" t="s">
        <v>17</v>
      </c>
      <c r="C8" s="2" t="s">
        <v>78</v>
      </c>
      <c r="E8" s="4">
        <v>95758755</v>
      </c>
      <c r="G8" s="4">
        <v>200</v>
      </c>
      <c r="I8" s="4">
        <v>0</v>
      </c>
      <c r="K8" s="4">
        <v>0</v>
      </c>
      <c r="M8" s="4">
        <v>0</v>
      </c>
      <c r="O8" s="4">
        <v>19151751000</v>
      </c>
      <c r="Q8" s="4">
        <v>0</v>
      </c>
      <c r="S8" s="4">
        <v>19151751000</v>
      </c>
    </row>
    <row r="9" spans="1:19">
      <c r="A9" s="2" t="s">
        <v>23</v>
      </c>
      <c r="C9" s="2" t="s">
        <v>79</v>
      </c>
      <c r="E9" s="4">
        <v>27680307</v>
      </c>
      <c r="G9" s="4">
        <v>4332</v>
      </c>
      <c r="I9" s="4">
        <v>0</v>
      </c>
      <c r="K9" s="4">
        <v>0</v>
      </c>
      <c r="M9" s="4">
        <v>0</v>
      </c>
      <c r="O9" s="4">
        <v>119911089924</v>
      </c>
      <c r="Q9" s="4">
        <v>0</v>
      </c>
      <c r="S9" s="4">
        <v>119911089924</v>
      </c>
    </row>
    <row r="10" spans="1:19">
      <c r="A10" s="2" t="s">
        <v>101</v>
      </c>
      <c r="E10" s="4"/>
      <c r="G10" s="4"/>
      <c r="I10" s="4">
        <v>34822247820</v>
      </c>
      <c r="K10" s="4">
        <v>0</v>
      </c>
      <c r="M10" s="4">
        <v>34822247820</v>
      </c>
      <c r="O10" s="4">
        <v>152635846093</v>
      </c>
      <c r="Q10" s="4">
        <v>0</v>
      </c>
      <c r="S10" s="4">
        <v>152635846093</v>
      </c>
    </row>
    <row r="11" spans="1:19" ht="22.5" thickBot="1">
      <c r="I11" s="5">
        <f>SUM(I8:I10)</f>
        <v>34822247820</v>
      </c>
      <c r="K11" s="5">
        <f>SUM(K8:K9)</f>
        <v>0</v>
      </c>
      <c r="M11" s="5">
        <f>SUM(M8:M10)</f>
        <v>34822247820</v>
      </c>
      <c r="O11" s="5">
        <f>SUM(O8:O10)</f>
        <v>291698687017</v>
      </c>
      <c r="Q11" s="5">
        <f>SUM(Q8:Q9)</f>
        <v>0</v>
      </c>
      <c r="S11" s="5">
        <f>SUM(S8:S10)</f>
        <v>291698687017</v>
      </c>
    </row>
    <row r="12" spans="1:19" ht="22.5" thickTop="1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ignoredErrors>
    <ignoredError sqref="J11:L11 Q1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9"/>
  <sheetViews>
    <sheetView rightToLeft="1" workbookViewId="0">
      <selection activeCell="I20" sqref="I20"/>
    </sheetView>
  </sheetViews>
  <sheetFormatPr defaultRowHeight="21.75"/>
  <cols>
    <col min="1" max="1" width="28" style="2" bestFit="1" customWidth="1"/>
    <col min="2" max="2" width="1" style="2" customWidth="1"/>
    <col min="3" max="3" width="14.140625" style="2" bestFit="1" customWidth="1"/>
    <col min="4" max="4" width="1" style="2" customWidth="1"/>
    <col min="5" max="5" width="20.5703125" style="2" bestFit="1" customWidth="1"/>
    <col min="6" max="6" width="1" style="2" customWidth="1"/>
    <col min="7" max="7" width="20.5703125" style="2" bestFit="1" customWidth="1"/>
    <col min="8" max="8" width="1" style="2" customWidth="1"/>
    <col min="9" max="9" width="39.5703125" style="2" bestFit="1" customWidth="1"/>
    <col min="10" max="10" width="1" style="2" customWidth="1"/>
    <col min="11" max="11" width="14.140625" style="2" bestFit="1" customWidth="1"/>
    <col min="12" max="12" width="1" style="2" customWidth="1"/>
    <col min="13" max="13" width="20.5703125" style="2" bestFit="1" customWidth="1"/>
    <col min="14" max="14" width="1" style="2" customWidth="1"/>
    <col min="15" max="15" width="20.5703125" style="2" bestFit="1" customWidth="1"/>
    <col min="16" max="16" width="1" style="2" customWidth="1"/>
    <col min="17" max="17" width="39.57031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2.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22.5">
      <c r="A3" s="10" t="s">
        <v>62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22.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6" spans="1:17" ht="22.5">
      <c r="A6" s="10" t="s">
        <v>3</v>
      </c>
      <c r="C6" s="12" t="s">
        <v>64</v>
      </c>
      <c r="D6" s="12" t="s">
        <v>64</v>
      </c>
      <c r="E6" s="12" t="s">
        <v>64</v>
      </c>
      <c r="F6" s="12" t="s">
        <v>64</v>
      </c>
      <c r="G6" s="12" t="s">
        <v>64</v>
      </c>
      <c r="H6" s="12" t="s">
        <v>64</v>
      </c>
      <c r="I6" s="12" t="s">
        <v>64</v>
      </c>
      <c r="K6" s="12" t="s">
        <v>65</v>
      </c>
      <c r="L6" s="12" t="s">
        <v>65</v>
      </c>
      <c r="M6" s="12" t="s">
        <v>65</v>
      </c>
      <c r="N6" s="12" t="s">
        <v>65</v>
      </c>
      <c r="O6" s="12" t="s">
        <v>65</v>
      </c>
      <c r="P6" s="12" t="s">
        <v>65</v>
      </c>
      <c r="Q6" s="12" t="s">
        <v>65</v>
      </c>
    </row>
    <row r="7" spans="1:17" ht="22.5">
      <c r="A7" s="12" t="s">
        <v>3</v>
      </c>
      <c r="C7" s="13" t="s">
        <v>7</v>
      </c>
      <c r="E7" s="13" t="s">
        <v>80</v>
      </c>
      <c r="G7" s="13" t="s">
        <v>81</v>
      </c>
      <c r="I7" s="13" t="s">
        <v>82</v>
      </c>
      <c r="K7" s="13" t="s">
        <v>7</v>
      </c>
      <c r="M7" s="13" t="s">
        <v>80</v>
      </c>
      <c r="O7" s="13" t="s">
        <v>81</v>
      </c>
      <c r="Q7" s="13" t="s">
        <v>82</v>
      </c>
    </row>
    <row r="8" spans="1:17">
      <c r="A8" s="2" t="s">
        <v>16</v>
      </c>
      <c r="C8" s="4">
        <v>3195357</v>
      </c>
      <c r="E8" s="4">
        <v>1280311860016</v>
      </c>
      <c r="G8" s="4">
        <v>1316231252176</v>
      </c>
      <c r="I8" s="4">
        <v>-35919392159</v>
      </c>
      <c r="K8" s="4">
        <v>3195357</v>
      </c>
      <c r="M8" s="4">
        <v>1280311860016</v>
      </c>
      <c r="O8" s="4">
        <v>1285901617671</v>
      </c>
      <c r="Q8" s="4">
        <v>-5589757654</v>
      </c>
    </row>
    <row r="9" spans="1:17">
      <c r="A9" s="2" t="s">
        <v>17</v>
      </c>
      <c r="C9" s="4">
        <v>139987694</v>
      </c>
      <c r="E9" s="4">
        <v>548474590445</v>
      </c>
      <c r="G9" s="4">
        <v>543991261180</v>
      </c>
      <c r="I9" s="4">
        <v>4483329265</v>
      </c>
      <c r="K9" s="4">
        <v>139987694</v>
      </c>
      <c r="M9" s="4">
        <v>548474590445</v>
      </c>
      <c r="O9" s="4">
        <v>494523838450</v>
      </c>
      <c r="Q9" s="4">
        <v>53950751995</v>
      </c>
    </row>
    <row r="10" spans="1:17">
      <c r="A10" s="2" t="s">
        <v>15</v>
      </c>
      <c r="C10" s="4">
        <v>17163527</v>
      </c>
      <c r="E10" s="4">
        <v>1215435169997</v>
      </c>
      <c r="G10" s="4">
        <v>1177024278683</v>
      </c>
      <c r="I10" s="4">
        <v>38410891314</v>
      </c>
      <c r="K10" s="4">
        <v>17163527</v>
      </c>
      <c r="M10" s="4">
        <v>1215435169997</v>
      </c>
      <c r="O10" s="4">
        <v>1200398448921</v>
      </c>
      <c r="Q10" s="4">
        <v>15036721076</v>
      </c>
    </row>
    <row r="11" spans="1:17">
      <c r="A11" s="2" t="s">
        <v>20</v>
      </c>
      <c r="C11" s="4">
        <v>6095099</v>
      </c>
      <c r="E11" s="4">
        <v>190375190717</v>
      </c>
      <c r="G11" s="4">
        <v>187062250288</v>
      </c>
      <c r="I11" s="4">
        <v>3312940429</v>
      </c>
      <c r="K11" s="4">
        <v>6095099</v>
      </c>
      <c r="M11" s="4">
        <v>190375190717</v>
      </c>
      <c r="O11" s="4">
        <v>184873253671</v>
      </c>
      <c r="Q11" s="4">
        <v>5501937046</v>
      </c>
    </row>
    <row r="12" spans="1:17">
      <c r="A12" s="2" t="s">
        <v>25</v>
      </c>
      <c r="C12" s="4">
        <v>2211384</v>
      </c>
      <c r="E12" s="4">
        <v>60640256787</v>
      </c>
      <c r="G12" s="4">
        <v>59997249746</v>
      </c>
      <c r="I12" s="4">
        <v>643007041</v>
      </c>
      <c r="K12" s="4">
        <v>2211384</v>
      </c>
      <c r="M12" s="4">
        <v>60640256787</v>
      </c>
      <c r="O12" s="4">
        <v>59997249746</v>
      </c>
      <c r="Q12" s="4">
        <v>643007041</v>
      </c>
    </row>
    <row r="13" spans="1:17">
      <c r="A13" s="2" t="s">
        <v>21</v>
      </c>
      <c r="C13" s="4">
        <v>5152208</v>
      </c>
      <c r="E13" s="4">
        <v>102164581812</v>
      </c>
      <c r="G13" s="4">
        <v>101912088519</v>
      </c>
      <c r="I13" s="4">
        <v>252493293</v>
      </c>
      <c r="K13" s="4">
        <v>5152208</v>
      </c>
      <c r="M13" s="4">
        <v>102164581812</v>
      </c>
      <c r="O13" s="4">
        <v>97564759865</v>
      </c>
      <c r="Q13" s="4">
        <v>4599821947</v>
      </c>
    </row>
    <row r="14" spans="1:17">
      <c r="A14" s="2" t="s">
        <v>18</v>
      </c>
      <c r="C14" s="4">
        <v>96165099</v>
      </c>
      <c r="E14" s="4">
        <v>1387332808755</v>
      </c>
      <c r="G14" s="4">
        <v>1443007921398</v>
      </c>
      <c r="I14" s="4">
        <v>-55675112642</v>
      </c>
      <c r="K14" s="4">
        <v>96165099</v>
      </c>
      <c r="M14" s="4">
        <v>1387332808755</v>
      </c>
      <c r="O14" s="4">
        <v>1415030029589</v>
      </c>
      <c r="Q14" s="4">
        <v>-27697220833</v>
      </c>
    </row>
    <row r="15" spans="1:17">
      <c r="A15" s="2" t="s">
        <v>19</v>
      </c>
      <c r="C15" s="4">
        <v>63220052</v>
      </c>
      <c r="E15" s="4">
        <v>825622917099</v>
      </c>
      <c r="G15" s="4">
        <v>824078599754</v>
      </c>
      <c r="I15" s="4">
        <v>1544317345</v>
      </c>
      <c r="K15" s="4">
        <v>63220052</v>
      </c>
      <c r="M15" s="4">
        <v>825622917099</v>
      </c>
      <c r="O15" s="4">
        <v>822572014855</v>
      </c>
      <c r="Q15" s="4">
        <v>3050902244</v>
      </c>
    </row>
    <row r="16" spans="1:17">
      <c r="A16" s="2" t="s">
        <v>23</v>
      </c>
      <c r="C16" s="4">
        <v>30134706</v>
      </c>
      <c r="E16" s="4">
        <v>4357177984311</v>
      </c>
      <c r="G16" s="4">
        <v>4382445035471</v>
      </c>
      <c r="I16" s="4">
        <v>-25267051159</v>
      </c>
      <c r="K16" s="4">
        <v>30134706</v>
      </c>
      <c r="M16" s="4">
        <v>4357177984311</v>
      </c>
      <c r="O16" s="4">
        <v>2919262929348</v>
      </c>
      <c r="Q16" s="4">
        <v>1437915054963</v>
      </c>
    </row>
    <row r="17" spans="1:17">
      <c r="A17" s="2" t="s">
        <v>24</v>
      </c>
      <c r="C17" s="4">
        <v>177179725</v>
      </c>
      <c r="E17" s="4">
        <v>1789090212634</v>
      </c>
      <c r="G17" s="4">
        <v>1861570525713</v>
      </c>
      <c r="I17" s="4">
        <v>-72480313078</v>
      </c>
      <c r="K17" s="4">
        <v>177179725</v>
      </c>
      <c r="M17" s="4">
        <v>1789090212634</v>
      </c>
      <c r="O17" s="4">
        <v>1837479058361</v>
      </c>
      <c r="Q17" s="4">
        <v>-48388845726</v>
      </c>
    </row>
    <row r="18" spans="1:17" ht="22.5" thickBot="1">
      <c r="E18" s="5">
        <f>SUM(E8:E17)</f>
        <v>11756625572573</v>
      </c>
      <c r="G18" s="5">
        <f>SUM(G8:G17)</f>
        <v>11897320462928</v>
      </c>
      <c r="I18" s="5">
        <f>SUM(I8:I17)</f>
        <v>-140694890351</v>
      </c>
      <c r="M18" s="5">
        <f>SUM(M8:M17)</f>
        <v>11756625572573</v>
      </c>
      <c r="O18" s="5">
        <f>SUM(O8:O17)</f>
        <v>10317603200477</v>
      </c>
      <c r="Q18" s="5">
        <f>SUM(Q8:Q17)</f>
        <v>1439022372099</v>
      </c>
    </row>
    <row r="19" spans="1:17" ht="22.5" thickTop="1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1"/>
  <sheetViews>
    <sheetView rightToLeft="1" workbookViewId="0">
      <selection activeCell="Q13" sqref="Q13"/>
    </sheetView>
  </sheetViews>
  <sheetFormatPr defaultRowHeight="21.75"/>
  <cols>
    <col min="1" max="1" width="28" style="2" bestFit="1" customWidth="1"/>
    <col min="2" max="2" width="1" style="2" customWidth="1"/>
    <col min="3" max="3" width="14.140625" style="2" bestFit="1" customWidth="1"/>
    <col min="4" max="4" width="1" style="2" customWidth="1"/>
    <col min="5" max="5" width="20.5703125" style="2" bestFit="1" customWidth="1"/>
    <col min="6" max="6" width="1" style="2" customWidth="1"/>
    <col min="7" max="7" width="20.5703125" style="2" bestFit="1" customWidth="1"/>
    <col min="8" max="8" width="1" style="2" customWidth="1"/>
    <col min="9" max="9" width="34" style="2" bestFit="1" customWidth="1"/>
    <col min="10" max="10" width="1" style="2" customWidth="1"/>
    <col min="11" max="11" width="16" style="2" bestFit="1" customWidth="1"/>
    <col min="12" max="12" width="1" style="2" customWidth="1"/>
    <col min="13" max="13" width="22" style="2" bestFit="1" customWidth="1"/>
    <col min="14" max="14" width="1" style="2" customWidth="1"/>
    <col min="15" max="15" width="22" style="2" bestFit="1" customWidth="1"/>
    <col min="16" max="16" width="1" style="2" customWidth="1"/>
    <col min="17" max="17" width="34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2.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22.5">
      <c r="A3" s="10" t="s">
        <v>62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22.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6" spans="1:17" ht="22.5">
      <c r="A6" s="10" t="s">
        <v>3</v>
      </c>
      <c r="C6" s="12" t="s">
        <v>64</v>
      </c>
      <c r="D6" s="12" t="s">
        <v>64</v>
      </c>
      <c r="E6" s="12" t="s">
        <v>64</v>
      </c>
      <c r="F6" s="12" t="s">
        <v>64</v>
      </c>
      <c r="G6" s="12" t="s">
        <v>64</v>
      </c>
      <c r="H6" s="12" t="s">
        <v>64</v>
      </c>
      <c r="I6" s="12" t="s">
        <v>64</v>
      </c>
      <c r="K6" s="12" t="s">
        <v>65</v>
      </c>
      <c r="L6" s="12" t="s">
        <v>65</v>
      </c>
      <c r="M6" s="12" t="s">
        <v>65</v>
      </c>
      <c r="N6" s="12" t="s">
        <v>65</v>
      </c>
      <c r="O6" s="12" t="s">
        <v>65</v>
      </c>
      <c r="P6" s="12" t="s">
        <v>65</v>
      </c>
      <c r="Q6" s="12" t="s">
        <v>65</v>
      </c>
    </row>
    <row r="7" spans="1:17" ht="22.5">
      <c r="A7" s="12" t="s">
        <v>3</v>
      </c>
      <c r="C7" s="13" t="s">
        <v>7</v>
      </c>
      <c r="E7" s="13" t="s">
        <v>80</v>
      </c>
      <c r="G7" s="13" t="s">
        <v>81</v>
      </c>
      <c r="I7" s="13" t="s">
        <v>83</v>
      </c>
      <c r="K7" s="13" t="s">
        <v>7</v>
      </c>
      <c r="M7" s="13" t="s">
        <v>80</v>
      </c>
      <c r="O7" s="13" t="s">
        <v>81</v>
      </c>
      <c r="Q7" s="13" t="s">
        <v>83</v>
      </c>
    </row>
    <row r="8" spans="1:17">
      <c r="A8" s="2" t="s">
        <v>15</v>
      </c>
      <c r="C8" s="4">
        <v>38947311</v>
      </c>
      <c r="E8" s="4">
        <v>2721986935381</v>
      </c>
      <c r="G8" s="4">
        <v>2685159675235</v>
      </c>
      <c r="I8" s="4">
        <v>36827260146</v>
      </c>
      <c r="K8" s="4">
        <v>147839736</v>
      </c>
      <c r="M8" s="4">
        <v>10204272425971</v>
      </c>
      <c r="O8" s="4">
        <v>10158320072630</v>
      </c>
      <c r="Q8" s="4">
        <v>45952353341</v>
      </c>
    </row>
    <row r="9" spans="1:17">
      <c r="A9" s="2" t="s">
        <v>18</v>
      </c>
      <c r="C9" s="4">
        <v>16828092</v>
      </c>
      <c r="E9" s="4">
        <v>243974067308</v>
      </c>
      <c r="G9" s="4">
        <v>248244903807</v>
      </c>
      <c r="I9" s="4">
        <v>-4270836499</v>
      </c>
      <c r="K9" s="4">
        <v>105057692</v>
      </c>
      <c r="M9" s="4">
        <v>1536180278017</v>
      </c>
      <c r="O9" s="4">
        <v>1568554704616</v>
      </c>
      <c r="Q9" s="4">
        <v>-32374426599</v>
      </c>
    </row>
    <row r="10" spans="1:17">
      <c r="A10" s="2" t="s">
        <v>17</v>
      </c>
      <c r="C10" s="4">
        <v>1494378</v>
      </c>
      <c r="E10" s="4">
        <v>5878301140</v>
      </c>
      <c r="G10" s="4">
        <v>5275327340</v>
      </c>
      <c r="I10" s="4">
        <v>602973800</v>
      </c>
      <c r="K10" s="4">
        <v>22086706</v>
      </c>
      <c r="M10" s="4">
        <v>110510456378</v>
      </c>
      <c r="O10" s="4">
        <v>107611129222</v>
      </c>
      <c r="Q10" s="4">
        <v>2899327156</v>
      </c>
    </row>
    <row r="11" spans="1:17">
      <c r="A11" s="2" t="s">
        <v>22</v>
      </c>
      <c r="C11" s="4">
        <v>10497306</v>
      </c>
      <c r="E11" s="4">
        <v>163957036104</v>
      </c>
      <c r="G11" s="4">
        <v>157947164285</v>
      </c>
      <c r="I11" s="4">
        <v>6009871819</v>
      </c>
      <c r="K11" s="4">
        <v>37727693</v>
      </c>
      <c r="M11" s="4">
        <v>569214443750</v>
      </c>
      <c r="O11" s="4">
        <v>557000909967</v>
      </c>
      <c r="Q11" s="4">
        <v>12213533783</v>
      </c>
    </row>
    <row r="12" spans="1:17">
      <c r="A12" s="2" t="s">
        <v>23</v>
      </c>
      <c r="C12" s="4">
        <v>868284</v>
      </c>
      <c r="E12" s="4">
        <v>126527341656</v>
      </c>
      <c r="G12" s="4">
        <v>82600058200</v>
      </c>
      <c r="I12" s="4">
        <v>43927283456</v>
      </c>
      <c r="K12" s="4">
        <v>19180399</v>
      </c>
      <c r="M12" s="4">
        <v>2168755674534</v>
      </c>
      <c r="O12" s="4">
        <v>1610151378160</v>
      </c>
      <c r="Q12" s="4">
        <v>558604296374</v>
      </c>
    </row>
    <row r="13" spans="1:17">
      <c r="A13" s="2" t="s">
        <v>19</v>
      </c>
      <c r="C13" s="4">
        <v>641172502</v>
      </c>
      <c r="E13" s="4">
        <v>8297392341852</v>
      </c>
      <c r="G13" s="4">
        <v>8274585941064</v>
      </c>
      <c r="I13" s="4">
        <v>22806400788</v>
      </c>
      <c r="K13" s="4">
        <v>2077161453</v>
      </c>
      <c r="M13" s="4">
        <v>26241018992014</v>
      </c>
      <c r="O13" s="4">
        <v>26148650816873</v>
      </c>
      <c r="Q13" s="4">
        <v>92368175141</v>
      </c>
    </row>
    <row r="14" spans="1:17">
      <c r="A14" s="2" t="s">
        <v>24</v>
      </c>
      <c r="C14" s="4">
        <v>40949013</v>
      </c>
      <c r="E14" s="4">
        <v>415566673868</v>
      </c>
      <c r="G14" s="4">
        <v>425344428528</v>
      </c>
      <c r="I14" s="4">
        <v>-9777754660</v>
      </c>
      <c r="K14" s="4">
        <v>264009847</v>
      </c>
      <c r="M14" s="4">
        <v>2710143343413</v>
      </c>
      <c r="O14" s="4">
        <v>2688359682257</v>
      </c>
      <c r="Q14" s="4">
        <v>21783661156</v>
      </c>
    </row>
    <row r="15" spans="1:17">
      <c r="A15" s="2" t="s">
        <v>20</v>
      </c>
      <c r="C15" s="4">
        <v>764347</v>
      </c>
      <c r="E15" s="4">
        <v>23500027524</v>
      </c>
      <c r="G15" s="4">
        <v>23126596520</v>
      </c>
      <c r="I15" s="4">
        <v>373431004</v>
      </c>
      <c r="K15" s="4">
        <v>764347</v>
      </c>
      <c r="M15" s="4">
        <v>23500027524</v>
      </c>
      <c r="O15" s="4">
        <v>23126596520</v>
      </c>
      <c r="Q15" s="4">
        <v>373431004</v>
      </c>
    </row>
    <row r="16" spans="1:17">
      <c r="A16" s="2" t="s">
        <v>21</v>
      </c>
      <c r="C16" s="4">
        <v>3740539</v>
      </c>
      <c r="E16" s="4">
        <v>73387555206</v>
      </c>
      <c r="G16" s="4">
        <v>70832697222</v>
      </c>
      <c r="I16" s="4">
        <v>2554857984</v>
      </c>
      <c r="K16" s="4">
        <v>12802492</v>
      </c>
      <c r="M16" s="4">
        <v>248387674493</v>
      </c>
      <c r="O16" s="4">
        <v>242434322846</v>
      </c>
      <c r="Q16" s="4">
        <v>5953351647</v>
      </c>
    </row>
    <row r="17" spans="1:17">
      <c r="A17" s="2" t="s">
        <v>16</v>
      </c>
      <c r="C17" s="4">
        <v>664000</v>
      </c>
      <c r="E17" s="4">
        <v>270287484000</v>
      </c>
      <c r="G17" s="4">
        <v>267406501175</v>
      </c>
      <c r="I17" s="4">
        <v>2880982825</v>
      </c>
      <c r="K17" s="4">
        <v>4378399</v>
      </c>
      <c r="M17" s="4">
        <v>1758150257821</v>
      </c>
      <c r="O17" s="4">
        <v>1766783203907</v>
      </c>
      <c r="Q17" s="4">
        <v>-8632946086</v>
      </c>
    </row>
    <row r="18" spans="1:17">
      <c r="A18" s="2" t="s">
        <v>84</v>
      </c>
      <c r="C18" s="4">
        <v>0</v>
      </c>
      <c r="E18" s="4">
        <v>0</v>
      </c>
      <c r="G18" s="4">
        <v>0</v>
      </c>
      <c r="I18" s="4">
        <v>0</v>
      </c>
      <c r="K18" s="4">
        <v>13495472</v>
      </c>
      <c r="M18" s="4">
        <v>203766757934</v>
      </c>
      <c r="O18" s="4">
        <v>199999901554</v>
      </c>
      <c r="Q18" s="4">
        <v>3766856380</v>
      </c>
    </row>
    <row r="19" spans="1:17">
      <c r="A19" s="2" t="s">
        <v>85</v>
      </c>
      <c r="C19" s="4">
        <v>0</v>
      </c>
      <c r="E19" s="4">
        <v>0</v>
      </c>
      <c r="G19" s="4">
        <v>0</v>
      </c>
      <c r="I19" s="4">
        <v>0</v>
      </c>
      <c r="K19" s="4">
        <v>272</v>
      </c>
      <c r="M19" s="4">
        <v>4950128</v>
      </c>
      <c r="O19" s="4">
        <v>4947680</v>
      </c>
      <c r="Q19" s="4">
        <v>2448</v>
      </c>
    </row>
    <row r="20" spans="1:17" ht="22.5" thickBot="1">
      <c r="E20" s="5">
        <f>SUM(E8:E19)</f>
        <v>12342457764039</v>
      </c>
      <c r="G20" s="5">
        <f>SUM(G8:G19)</f>
        <v>12240523293376</v>
      </c>
      <c r="I20" s="5">
        <f>SUM(I8:I19)</f>
        <v>101934470663</v>
      </c>
      <c r="M20" s="5">
        <f>SUM(M8:M19)</f>
        <v>45773905281977</v>
      </c>
      <c r="O20" s="5">
        <f>SUM(O8:O19)</f>
        <v>45070997666232</v>
      </c>
      <c r="Q20" s="5">
        <f>SUM(Q8:Q19)</f>
        <v>702907615745</v>
      </c>
    </row>
    <row r="21" spans="1:17" ht="22.5" thickTop="1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3"/>
  <sheetViews>
    <sheetView rightToLeft="1" topLeftCell="A7" workbookViewId="0">
      <selection activeCell="I21" sqref="I21"/>
    </sheetView>
  </sheetViews>
  <sheetFormatPr defaultRowHeight="21.75"/>
  <cols>
    <col min="1" max="1" width="28" style="2" bestFit="1" customWidth="1"/>
    <col min="2" max="2" width="1" style="2" customWidth="1"/>
    <col min="3" max="3" width="20.5703125" style="2" bestFit="1" customWidth="1"/>
    <col min="4" max="4" width="1" style="2" customWidth="1"/>
    <col min="5" max="5" width="22.42578125" style="2" bestFit="1" customWidth="1"/>
    <col min="6" max="6" width="1" style="2" customWidth="1"/>
    <col min="7" max="7" width="17.28515625" style="2" bestFit="1" customWidth="1"/>
    <col min="8" max="8" width="1" style="2" customWidth="1"/>
    <col min="9" max="9" width="18.140625" style="2" bestFit="1" customWidth="1"/>
    <col min="10" max="10" width="1" style="2" customWidth="1"/>
    <col min="11" max="11" width="24.85546875" style="2" bestFit="1" customWidth="1"/>
    <col min="12" max="12" width="1" style="2" customWidth="1"/>
    <col min="13" max="13" width="20.5703125" style="2" bestFit="1" customWidth="1"/>
    <col min="14" max="14" width="1" style="2" customWidth="1"/>
    <col min="15" max="15" width="22.42578125" style="2" bestFit="1" customWidth="1"/>
    <col min="16" max="16" width="1" style="2" customWidth="1"/>
    <col min="17" max="17" width="18.7109375" style="2" bestFit="1" customWidth="1"/>
    <col min="18" max="18" width="1" style="2" customWidth="1"/>
    <col min="19" max="19" width="20.42578125" style="2" bestFit="1" customWidth="1"/>
    <col min="20" max="20" width="1" style="2" customWidth="1"/>
    <col min="21" max="21" width="24.8554687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22.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ht="22.5">
      <c r="A3" s="10" t="s">
        <v>62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1" ht="22.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6" spans="1:21" ht="22.5">
      <c r="A6" s="10" t="s">
        <v>3</v>
      </c>
      <c r="C6" s="12" t="s">
        <v>64</v>
      </c>
      <c r="D6" s="12" t="s">
        <v>64</v>
      </c>
      <c r="E6" s="12" t="s">
        <v>64</v>
      </c>
      <c r="F6" s="12" t="s">
        <v>64</v>
      </c>
      <c r="G6" s="12" t="s">
        <v>64</v>
      </c>
      <c r="H6" s="12" t="s">
        <v>64</v>
      </c>
      <c r="I6" s="12" t="s">
        <v>64</v>
      </c>
      <c r="J6" s="12" t="s">
        <v>64</v>
      </c>
      <c r="K6" s="12" t="s">
        <v>64</v>
      </c>
      <c r="M6" s="12" t="s">
        <v>65</v>
      </c>
      <c r="N6" s="12" t="s">
        <v>65</v>
      </c>
      <c r="O6" s="12" t="s">
        <v>65</v>
      </c>
      <c r="P6" s="12" t="s">
        <v>65</v>
      </c>
      <c r="Q6" s="12" t="s">
        <v>65</v>
      </c>
      <c r="R6" s="12" t="s">
        <v>65</v>
      </c>
      <c r="S6" s="12" t="s">
        <v>65</v>
      </c>
      <c r="T6" s="12" t="s">
        <v>65</v>
      </c>
      <c r="U6" s="12" t="s">
        <v>65</v>
      </c>
    </row>
    <row r="7" spans="1:21" ht="22.5">
      <c r="A7" s="12" t="s">
        <v>3</v>
      </c>
      <c r="C7" s="13" t="s">
        <v>86</v>
      </c>
      <c r="E7" s="13" t="s">
        <v>87</v>
      </c>
      <c r="G7" s="13" t="s">
        <v>88</v>
      </c>
      <c r="I7" s="13" t="s">
        <v>34</v>
      </c>
      <c r="K7" s="13" t="s">
        <v>89</v>
      </c>
      <c r="M7" s="13" t="s">
        <v>86</v>
      </c>
      <c r="O7" s="13" t="s">
        <v>87</v>
      </c>
      <c r="Q7" s="13" t="s">
        <v>88</v>
      </c>
      <c r="S7" s="13" t="s">
        <v>34</v>
      </c>
      <c r="U7" s="13" t="s">
        <v>89</v>
      </c>
    </row>
    <row r="8" spans="1:21">
      <c r="A8" s="2" t="s">
        <v>15</v>
      </c>
      <c r="C8" s="4">
        <v>0</v>
      </c>
      <c r="E8" s="4">
        <v>38410891314</v>
      </c>
      <c r="G8" s="4">
        <v>36827260146</v>
      </c>
      <c r="I8" s="4">
        <v>75238151460</v>
      </c>
      <c r="K8" s="6">
        <f>I8/$I$22</f>
        <v>-19.104842038854358</v>
      </c>
      <c r="M8" s="4">
        <v>0</v>
      </c>
      <c r="O8" s="4">
        <v>15036721076</v>
      </c>
      <c r="Q8" s="4">
        <v>45952353341</v>
      </c>
      <c r="S8" s="4">
        <v>60989074417</v>
      </c>
      <c r="U8" s="6">
        <f>S8/$S$22</f>
        <v>2.5060961455216035E-2</v>
      </c>
    </row>
    <row r="9" spans="1:21">
      <c r="A9" s="2" t="s">
        <v>18</v>
      </c>
      <c r="C9" s="4">
        <v>0</v>
      </c>
      <c r="E9" s="4">
        <v>-55675112642</v>
      </c>
      <c r="G9" s="4">
        <v>-4270836499</v>
      </c>
      <c r="I9" s="4">
        <v>-59945949141</v>
      </c>
      <c r="K9" s="6">
        <f t="shared" ref="K9:K21" si="0">I9/$I$22</f>
        <v>15.221770697235604</v>
      </c>
      <c r="M9" s="4">
        <v>0</v>
      </c>
      <c r="O9" s="4">
        <v>-27697220833</v>
      </c>
      <c r="Q9" s="4">
        <v>-32374426599</v>
      </c>
      <c r="S9" s="4">
        <v>-60071647432</v>
      </c>
      <c r="U9" s="6">
        <f t="shared" ref="U9:U21" si="1">S9/$S$22</f>
        <v>-2.4683982422022979E-2</v>
      </c>
    </row>
    <row r="10" spans="1:21">
      <c r="A10" s="2" t="s">
        <v>17</v>
      </c>
      <c r="C10" s="4">
        <v>0</v>
      </c>
      <c r="E10" s="4">
        <v>4483329265</v>
      </c>
      <c r="G10" s="4">
        <v>602973800</v>
      </c>
      <c r="I10" s="4">
        <v>5086303065</v>
      </c>
      <c r="K10" s="6">
        <f t="shared" si="0"/>
        <v>-1.2915391291906917</v>
      </c>
      <c r="M10" s="4">
        <v>19151751000</v>
      </c>
      <c r="O10" s="4">
        <v>53950751995</v>
      </c>
      <c r="Q10" s="4">
        <v>2899327156</v>
      </c>
      <c r="S10" s="4">
        <v>76001830151</v>
      </c>
      <c r="U10" s="6">
        <f t="shared" si="1"/>
        <v>3.1229838362806499E-2</v>
      </c>
    </row>
    <row r="11" spans="1:21">
      <c r="A11" s="2" t="s">
        <v>22</v>
      </c>
      <c r="C11" s="4">
        <v>0</v>
      </c>
      <c r="E11" s="4">
        <v>0</v>
      </c>
      <c r="G11" s="4">
        <v>6009871819</v>
      </c>
      <c r="I11" s="4">
        <v>6009871819</v>
      </c>
      <c r="K11" s="6">
        <f t="shared" si="0"/>
        <v>-1.5260562566691922</v>
      </c>
      <c r="M11" s="4">
        <v>0</v>
      </c>
      <c r="O11" s="4">
        <v>0</v>
      </c>
      <c r="Q11" s="4">
        <v>12213533783</v>
      </c>
      <c r="S11" s="4">
        <v>12213533783</v>
      </c>
      <c r="U11" s="6">
        <f t="shared" si="1"/>
        <v>5.0186513288423482E-3</v>
      </c>
    </row>
    <row r="12" spans="1:21">
      <c r="A12" s="2" t="s">
        <v>23</v>
      </c>
      <c r="C12" s="4">
        <v>0</v>
      </c>
      <c r="E12" s="4">
        <v>-25267051159</v>
      </c>
      <c r="G12" s="4">
        <v>43927283456</v>
      </c>
      <c r="I12" s="4">
        <v>18660232297</v>
      </c>
      <c r="K12" s="6">
        <f t="shared" si="0"/>
        <v>-4.7382981044137606</v>
      </c>
      <c r="M12" s="4">
        <v>119911089924</v>
      </c>
      <c r="O12" s="4">
        <v>1437915054963</v>
      </c>
      <c r="Q12" s="4">
        <v>558604296374</v>
      </c>
      <c r="S12" s="4">
        <v>2116430441261</v>
      </c>
      <c r="U12" s="6">
        <f t="shared" si="1"/>
        <v>0.86966038127483969</v>
      </c>
    </row>
    <row r="13" spans="1:21">
      <c r="A13" s="2" t="s">
        <v>19</v>
      </c>
      <c r="C13" s="4">
        <v>0</v>
      </c>
      <c r="E13" s="4">
        <v>1544317345</v>
      </c>
      <c r="G13" s="4">
        <v>22806400788</v>
      </c>
      <c r="I13" s="4">
        <v>24350718133</v>
      </c>
      <c r="K13" s="6">
        <f t="shared" si="0"/>
        <v>-6.1832542989969888</v>
      </c>
      <c r="M13" s="4">
        <v>0</v>
      </c>
      <c r="O13" s="4">
        <v>3050902244</v>
      </c>
      <c r="Q13" s="4">
        <v>92368175141</v>
      </c>
      <c r="S13" s="4">
        <v>95419077385</v>
      </c>
      <c r="U13" s="6">
        <f t="shared" si="1"/>
        <v>3.9208560603622072E-2</v>
      </c>
    </row>
    <row r="14" spans="1:21">
      <c r="A14" s="2" t="s">
        <v>24</v>
      </c>
      <c r="C14" s="4">
        <v>0</v>
      </c>
      <c r="E14" s="4">
        <v>-72480313078</v>
      </c>
      <c r="G14" s="4">
        <v>-9777754660</v>
      </c>
      <c r="I14" s="4">
        <v>-82258067738</v>
      </c>
      <c r="K14" s="6">
        <f t="shared" si="0"/>
        <v>20.887373759991522</v>
      </c>
      <c r="M14" s="4">
        <v>0</v>
      </c>
      <c r="O14" s="4">
        <v>-48388845726</v>
      </c>
      <c r="Q14" s="4">
        <v>21783661156</v>
      </c>
      <c r="S14" s="4">
        <v>-26605184570</v>
      </c>
      <c r="U14" s="6">
        <f t="shared" si="1"/>
        <v>-1.0932310604665107E-2</v>
      </c>
    </row>
    <row r="15" spans="1:21">
      <c r="A15" s="2" t="s">
        <v>20</v>
      </c>
      <c r="C15" s="4">
        <v>0</v>
      </c>
      <c r="E15" s="4">
        <v>3312940429</v>
      </c>
      <c r="G15" s="4">
        <v>373431004</v>
      </c>
      <c r="I15" s="4">
        <v>3686371433</v>
      </c>
      <c r="K15" s="6">
        <f t="shared" si="0"/>
        <v>-0.93606159318590709</v>
      </c>
      <c r="M15" s="4">
        <v>0</v>
      </c>
      <c r="O15" s="4">
        <v>5501937046</v>
      </c>
      <c r="Q15" s="4">
        <v>373431004</v>
      </c>
      <c r="S15" s="4">
        <v>5875368050</v>
      </c>
      <c r="U15" s="6">
        <f t="shared" si="1"/>
        <v>2.4142417907430267E-3</v>
      </c>
    </row>
    <row r="16" spans="1:21">
      <c r="A16" s="2" t="s">
        <v>21</v>
      </c>
      <c r="C16" s="4">
        <v>0</v>
      </c>
      <c r="E16" s="4">
        <v>252493293</v>
      </c>
      <c r="G16" s="4">
        <v>2554857984</v>
      </c>
      <c r="I16" s="4">
        <v>2807351277</v>
      </c>
      <c r="K16" s="6">
        <f t="shared" si="0"/>
        <v>-0.71285646515618251</v>
      </c>
      <c r="M16" s="4">
        <v>0</v>
      </c>
      <c r="O16" s="4">
        <v>4599821947</v>
      </c>
      <c r="Q16" s="4">
        <v>5953351647</v>
      </c>
      <c r="S16" s="4">
        <v>10553173594</v>
      </c>
      <c r="U16" s="6">
        <f t="shared" si="1"/>
        <v>4.3363943328793815E-3</v>
      </c>
    </row>
    <row r="17" spans="1:21">
      <c r="A17" s="2" t="s">
        <v>16</v>
      </c>
      <c r="C17" s="4">
        <v>0</v>
      </c>
      <c r="E17" s="4">
        <v>-35919392159</v>
      </c>
      <c r="G17" s="4">
        <v>2880982825</v>
      </c>
      <c r="I17" s="4">
        <v>-33038409334</v>
      </c>
      <c r="K17" s="6">
        <f t="shared" si="0"/>
        <v>8.3892756439750187</v>
      </c>
      <c r="M17" s="4">
        <v>0</v>
      </c>
      <c r="O17" s="4">
        <v>-5589757654</v>
      </c>
      <c r="Q17" s="4">
        <v>-8632946086</v>
      </c>
      <c r="S17" s="4">
        <v>-14222703740</v>
      </c>
      <c r="U17" s="6">
        <f t="shared" si="1"/>
        <v>-5.8442374084913956E-3</v>
      </c>
    </row>
    <row r="18" spans="1:21">
      <c r="A18" s="2" t="s">
        <v>84</v>
      </c>
      <c r="C18" s="4">
        <v>0</v>
      </c>
      <c r="E18" s="4">
        <v>0</v>
      </c>
      <c r="G18" s="4">
        <v>0</v>
      </c>
      <c r="I18" s="4">
        <v>0</v>
      </c>
      <c r="K18" s="6">
        <f t="shared" si="0"/>
        <v>0</v>
      </c>
      <c r="M18" s="4">
        <v>0</v>
      </c>
      <c r="O18" s="4">
        <v>0</v>
      </c>
      <c r="Q18" s="4">
        <v>3766856380</v>
      </c>
      <c r="S18" s="4">
        <v>3766856380</v>
      </c>
      <c r="U18" s="6">
        <f t="shared" si="1"/>
        <v>1.5478353040917999E-3</v>
      </c>
    </row>
    <row r="19" spans="1:21">
      <c r="A19" s="2" t="s">
        <v>85</v>
      </c>
      <c r="C19" s="4">
        <v>0</v>
      </c>
      <c r="E19" s="4">
        <v>0</v>
      </c>
      <c r="G19" s="4">
        <v>0</v>
      </c>
      <c r="I19" s="4">
        <v>0</v>
      </c>
      <c r="K19" s="6">
        <f t="shared" si="0"/>
        <v>0</v>
      </c>
      <c r="M19" s="4">
        <v>0</v>
      </c>
      <c r="O19" s="4">
        <v>0</v>
      </c>
      <c r="Q19" s="4">
        <v>2448</v>
      </c>
      <c r="S19" s="4">
        <v>2448</v>
      </c>
      <c r="U19" s="6">
        <f t="shared" si="1"/>
        <v>1.0059053072835036E-9</v>
      </c>
    </row>
    <row r="20" spans="1:21">
      <c r="A20" s="2" t="s">
        <v>25</v>
      </c>
      <c r="C20" s="4">
        <v>0</v>
      </c>
      <c r="E20" s="4">
        <v>643007041</v>
      </c>
      <c r="G20" s="4">
        <v>0</v>
      </c>
      <c r="I20" s="4">
        <v>643007041</v>
      </c>
      <c r="K20" s="6">
        <f t="shared" si="0"/>
        <v>-0.16327551527774004</v>
      </c>
      <c r="M20" s="4">
        <v>0</v>
      </c>
      <c r="O20" s="4">
        <v>643007041</v>
      </c>
      <c r="Q20" s="4">
        <v>0</v>
      </c>
      <c r="S20" s="4">
        <v>643007041</v>
      </c>
      <c r="U20" s="6">
        <f t="shared" si="1"/>
        <v>2.6421739998470646E-4</v>
      </c>
    </row>
    <row r="21" spans="1:21">
      <c r="A21" s="2" t="s">
        <v>102</v>
      </c>
      <c r="C21" s="4">
        <v>34822247820</v>
      </c>
      <c r="E21" s="4">
        <v>0</v>
      </c>
      <c r="G21" s="4">
        <v>0</v>
      </c>
      <c r="I21" s="4">
        <f>C21+E21+G21</f>
        <v>34822247820</v>
      </c>
      <c r="K21" s="6">
        <f t="shared" si="0"/>
        <v>-8.842236699457322</v>
      </c>
      <c r="M21" s="4">
        <f>'درآمد سود سهام'!O10</f>
        <v>152635846093</v>
      </c>
      <c r="O21" s="4">
        <v>0</v>
      </c>
      <c r="Q21" s="4">
        <v>0</v>
      </c>
      <c r="S21" s="4">
        <f>M21+O21+Q21</f>
        <v>152635846093</v>
      </c>
      <c r="U21" s="6">
        <f t="shared" si="1"/>
        <v>6.2719447576248671E-2</v>
      </c>
    </row>
    <row r="22" spans="1:21" ht="22.5" thickBot="1">
      <c r="C22" s="5">
        <f>SUM(C8:C21)</f>
        <v>34822247820</v>
      </c>
      <c r="E22" s="5">
        <f>SUM(E8:E21)</f>
        <v>-140694890351</v>
      </c>
      <c r="G22" s="5">
        <f>SUM(G8:G21)</f>
        <v>101934470663</v>
      </c>
      <c r="I22" s="5">
        <f>SUM(I8:I21)</f>
        <v>-3938171868</v>
      </c>
      <c r="K22" s="7">
        <f>SUM(K8:K21)</f>
        <v>1.0000000000000018</v>
      </c>
      <c r="M22" s="5">
        <f>SUM(M8:M21)</f>
        <v>291698687017</v>
      </c>
      <c r="O22" s="5">
        <f>SUM(O8:O21)</f>
        <v>1439022372099</v>
      </c>
      <c r="Q22" s="5">
        <f>SUM(Q8:Q21)</f>
        <v>702907615745</v>
      </c>
      <c r="S22" s="5">
        <f>SUM(S8:S21)</f>
        <v>2433628674861</v>
      </c>
      <c r="U22" s="7">
        <f>SUM(U8:U21)</f>
        <v>1</v>
      </c>
    </row>
    <row r="23" spans="1:21" ht="22.5" thickTop="1"/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تاییدیه</vt:lpstr>
      <vt:lpstr>سهام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Akrami, Abbas</dc:creator>
  <cp:lastModifiedBy>Ghayouri, Ali</cp:lastModifiedBy>
  <dcterms:created xsi:type="dcterms:W3CDTF">2023-10-28T08:21:03Z</dcterms:created>
  <dcterms:modified xsi:type="dcterms:W3CDTF">2023-11-01T12:47:54Z</dcterms:modified>
</cp:coreProperties>
</file>