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7B4F6DDB-3636-48E8-AD8D-C8502671C7C5}" xr6:coauthVersionLast="47" xr6:coauthVersionMax="47" xr10:uidLastSave="{00000000-0000-0000-0000-000000000000}"/>
  <bookViews>
    <workbookView xWindow="-120" yWindow="-120" windowWidth="29040" windowHeight="15720" tabRatio="1000" activeTab="7" xr2:uid="{00000000-000D-0000-FFFF-FFFF00000000}"/>
  </bookViews>
  <sheets>
    <sheet name="سهام" sheetId="1" r:id="rId1"/>
    <sheet name="واحدهای صندوق" sheetId="16" r:id="rId2"/>
    <sheet name="اوراق " sheetId="3" r:id="rId3"/>
    <sheet name="سپرده" sheetId="6" r:id="rId4"/>
    <sheet name=" درآمدها" sheetId="15" r:id="rId5"/>
    <sheet name="سودسپرده بانکی" sheetId="7" r:id="rId6"/>
    <sheet name="درآمد ناشی از تغییر قیمت اوراق" sheetId="9" r:id="rId7"/>
    <sheet name="درآمد ناشی از فروش" sheetId="10" r:id="rId8"/>
    <sheet name="درآمد سود سهام" sheetId="8" r:id="rId9"/>
    <sheet name="درآمد سپرده بانکی" sheetId="13" r:id="rId10"/>
    <sheet name="سایر درآمدها" sheetId="14" r:id="rId11"/>
    <sheet name="سود اوراق بهادار " sheetId="17" r:id="rId12"/>
    <sheet name="سرمایه‌گذاری در سهام" sheetId="11" r:id="rId13"/>
    <sheet name="سرمایه‌گذاری در اوراق بهادار" sheetId="12" r:id="rId14"/>
  </sheets>
  <definedNames>
    <definedName name="_xlnm._FilterDatabase" localSheetId="7" hidden="1">'درآمد ناشی از فروش'!$A$7:$Y$27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G11" i="15"/>
  <c r="E11" i="15"/>
  <c r="E8" i="15"/>
  <c r="E9" i="15"/>
  <c r="E10" i="15"/>
  <c r="E7" i="15"/>
  <c r="C11" i="15"/>
  <c r="C10" i="15"/>
  <c r="Q22" i="12"/>
  <c r="I23" i="12"/>
  <c r="Q23" i="12"/>
  <c r="Q25" i="12"/>
  <c r="S2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8" i="11"/>
  <c r="I2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8" i="11"/>
  <c r="K66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8" i="13"/>
  <c r="G66" i="13"/>
  <c r="G65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8" i="13"/>
  <c r="I66" i="13"/>
  <c r="Q13" i="12"/>
  <c r="O25" i="12"/>
  <c r="M25" i="12"/>
  <c r="K25" i="12"/>
  <c r="C25" i="12"/>
  <c r="E25" i="12"/>
  <c r="G25" i="12"/>
  <c r="I25" i="12"/>
  <c r="Q8" i="12"/>
  <c r="Q9" i="12"/>
  <c r="Q10" i="12"/>
  <c r="Q11" i="12"/>
  <c r="Q12" i="12"/>
  <c r="Q14" i="12"/>
  <c r="Q15" i="12"/>
  <c r="Q16" i="12"/>
  <c r="Q17" i="12"/>
  <c r="Q18" i="12"/>
  <c r="Q19" i="12"/>
  <c r="Q20" i="12"/>
  <c r="Q21" i="12"/>
  <c r="Q24" i="12"/>
  <c r="C26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4" i="12"/>
  <c r="Q2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8" i="10"/>
  <c r="Q8" i="10"/>
  <c r="O27" i="10"/>
  <c r="E35" i="9"/>
  <c r="G35" i="9"/>
  <c r="I35" i="9"/>
  <c r="M35" i="9"/>
  <c r="O35" i="9"/>
  <c r="Q3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8" i="9"/>
  <c r="O11" i="8"/>
  <c r="Q11" i="8"/>
  <c r="S11" i="8"/>
  <c r="S9" i="8"/>
  <c r="S10" i="8"/>
  <c r="S8" i="8"/>
  <c r="M11" i="8"/>
  <c r="M9" i="8"/>
  <c r="M10" i="8"/>
  <c r="M8" i="8"/>
  <c r="M65" i="7"/>
  <c r="K66" i="7"/>
  <c r="M66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8" i="7"/>
  <c r="G66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43" i="7"/>
  <c r="C66" i="7"/>
  <c r="E66" i="7"/>
  <c r="E16" i="17"/>
  <c r="M16" i="17"/>
  <c r="K16" i="17"/>
  <c r="I16" i="17"/>
  <c r="G16" i="17"/>
  <c r="C16" i="17"/>
  <c r="K68" i="6"/>
  <c r="AI28" i="3"/>
  <c r="AK28" i="3"/>
  <c r="E25" i="16"/>
  <c r="G25" i="16"/>
  <c r="K25" i="16"/>
  <c r="O25" i="16"/>
  <c r="U25" i="16"/>
  <c r="W25" i="16"/>
  <c r="Y25" i="16"/>
  <c r="Y12" i="1"/>
  <c r="K24" i="11" l="1"/>
  <c r="K21" i="11"/>
  <c r="K13" i="11"/>
  <c r="K27" i="11"/>
  <c r="K26" i="11"/>
  <c r="K18" i="11"/>
  <c r="Q27" i="10"/>
  <c r="K10" i="11" l="1"/>
  <c r="K9" i="11"/>
  <c r="K17" i="11"/>
  <c r="K25" i="11"/>
  <c r="K11" i="11"/>
  <c r="K14" i="11"/>
  <c r="K8" i="11"/>
  <c r="K19" i="11"/>
  <c r="K22" i="11"/>
  <c r="K12" i="11"/>
  <c r="K15" i="11"/>
  <c r="K20" i="11"/>
  <c r="K23" i="11"/>
  <c r="K28" i="11"/>
  <c r="K16" i="11"/>
  <c r="E10" i="14" l="1"/>
  <c r="C10" i="14"/>
  <c r="E66" i="13"/>
  <c r="O28" i="11"/>
  <c r="M28" i="11"/>
  <c r="M29" i="11" s="1"/>
  <c r="G28" i="11"/>
  <c r="E28" i="11"/>
  <c r="C28" i="11"/>
  <c r="C29" i="11" s="1"/>
  <c r="M27" i="10"/>
  <c r="I27" i="10"/>
  <c r="G27" i="10"/>
  <c r="E27" i="10"/>
  <c r="K11" i="8"/>
  <c r="I11" i="8"/>
  <c r="I66" i="7"/>
  <c r="I68" i="6"/>
  <c r="G68" i="6"/>
  <c r="E68" i="6"/>
  <c r="C68" i="6"/>
  <c r="AG28" i="3"/>
  <c r="AA28" i="3"/>
  <c r="W28" i="3"/>
  <c r="S28" i="3"/>
  <c r="Q28" i="3"/>
  <c r="W12" i="1"/>
  <c r="U12" i="1"/>
  <c r="O12" i="1"/>
  <c r="G12" i="1"/>
  <c r="E12" i="1"/>
  <c r="U11" i="11" l="1"/>
  <c r="U19" i="11"/>
  <c r="U27" i="11"/>
  <c r="U12" i="11"/>
  <c r="U20" i="11"/>
  <c r="U28" i="11"/>
  <c r="U26" i="11"/>
  <c r="U13" i="11"/>
  <c r="U21" i="11"/>
  <c r="U14" i="11"/>
  <c r="U22" i="11"/>
  <c r="U18" i="11"/>
  <c r="U15" i="11"/>
  <c r="U23" i="11"/>
  <c r="U10" i="11"/>
  <c r="U16" i="11"/>
  <c r="U24" i="11"/>
  <c r="U9" i="11"/>
  <c r="U17" i="11"/>
  <c r="U25" i="11"/>
  <c r="U8" i="11"/>
</calcChain>
</file>

<file path=xl/sharedStrings.xml><?xml version="1.0" encoding="utf-8"?>
<sst xmlns="http://schemas.openxmlformats.org/spreadsheetml/2006/main" count="1584" uniqueCount="208">
  <si>
    <t>صندوق سرمایه‌گذاری اختصاصی بازارگردانی مفید</t>
  </si>
  <si>
    <t>صورت وضعیت پورتفوی</t>
  </si>
  <si>
    <t>برای ماه منتهی به 1404/05/31</t>
  </si>
  <si>
    <t>نام شرکت</t>
  </si>
  <si>
    <t>1404/04/31</t>
  </si>
  <si>
    <t>تغییرات طی دوره</t>
  </si>
  <si>
    <t>1404/05/31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</si>
  <si>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</si>
  <si>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</si>
  <si>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</si>
  <si>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</si>
  <si>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</si>
  <si>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</si>
  <si>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</si>
  <si>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</si>
  <si>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</si>
  <si>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</si>
  <si>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</si>
  <si>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</si>
  <si>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</si>
  <si>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</si>
  <si>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</si>
  <si>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</si>
  <si>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</si>
  <si>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</si>
  <si>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</si>
  <si>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</si>
  <si>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</si>
  <si>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صندوق س صنایع مفید6- بخشی</t>
  </si>
  <si>
    <t>ص.س.درآمد ثابت کیمیا-د</t>
  </si>
  <si>
    <t>صندوق س یاقوت آگاه-ثابت</t>
  </si>
  <si>
    <t>صندوق س. لبخند فارابی-د</t>
  </si>
  <si>
    <t>معدنکاران نسوز</t>
  </si>
  <si>
    <t>صندوق س.اعتماد آفرین پارسیان-د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</si>
  <si>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</si>
  <si>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</si>
  <si>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</si>
  <si>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</si>
  <si>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</si>
  <si>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</si>
  <si>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</si>
  <si>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</si>
  <si>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</si>
  <si>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</si>
  <si>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شیرفرادما سولیکو کاله</t>
  </si>
  <si>
    <t>بله</t>
  </si>
  <si>
    <t>1402/11/08</t>
  </si>
  <si>
    <t>1404/05/08</t>
  </si>
  <si>
    <t>سلف شیر فرادما کاله</t>
  </si>
  <si>
    <t>سلف موازی پلی اتیلن سبک فیلم</t>
  </si>
  <si>
    <t>1402/12/15</t>
  </si>
  <si>
    <t>1404/12/15</t>
  </si>
  <si>
    <t>سلف میلگرد درپاد تبریز</t>
  </si>
  <si>
    <t>1403/08/22</t>
  </si>
  <si>
    <t>1404/08/22</t>
  </si>
  <si>
    <t>سلف موازی گروه صنعتی پاکشو</t>
  </si>
  <si>
    <t>1403/10/12</t>
  </si>
  <si>
    <t>1405/04/12</t>
  </si>
  <si>
    <t>سلف موازی پدیده شیمی قرن</t>
  </si>
  <si>
    <t>1403/10/16</t>
  </si>
  <si>
    <t>1405/04/16</t>
  </si>
  <si>
    <t>سلف موازی آریان کیمیاتک</t>
  </si>
  <si>
    <t>1403/11/02</t>
  </si>
  <si>
    <t>1405/05/02</t>
  </si>
  <si>
    <t>سلف موازی میلگرد تبریز</t>
  </si>
  <si>
    <t>1403/11/14</t>
  </si>
  <si>
    <t>1405/11/14</t>
  </si>
  <si>
    <t>سلف استاندارد خودروی کرمان</t>
  </si>
  <si>
    <t>1403/11/23</t>
  </si>
  <si>
    <t>1405/11/23</t>
  </si>
  <si>
    <t>سلف شیرفرادما سولیکو</t>
  </si>
  <si>
    <t>1403/12/14</t>
  </si>
  <si>
    <t>1405/06/14</t>
  </si>
  <si>
    <t>سلف موازی هیدروکربن آفتاب054</t>
  </si>
  <si>
    <t>1403/12/21</t>
  </si>
  <si>
    <t>1405/12/20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</si>
  <si>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</si>
  <si>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</si>
  <si>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</si>
  <si>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</si>
  <si>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</si>
  <si>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</si>
  <si>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مرابحه اورند پیشرو-مفید051118</t>
  </si>
  <si>
    <t>1402/11/18</t>
  </si>
  <si>
    <t>1405/11/18</t>
  </si>
  <si>
    <t>اجاره اهداف مفید 14070531</t>
  </si>
  <si>
    <t>1403/05/31</t>
  </si>
  <si>
    <t>1407/05/31</t>
  </si>
  <si>
    <t>مرابحه طبیعت سبز-مفید060920</t>
  </si>
  <si>
    <t>1403/09/20</t>
  </si>
  <si>
    <t>1406/09/20</t>
  </si>
  <si>
    <t>مشارکت ش قم0612-3 ماهه 20.5%</t>
  </si>
  <si>
    <t>1402/12/28</t>
  </si>
  <si>
    <t>1406/12/28</t>
  </si>
  <si>
    <t>صکوک مرابحه پاکشو603-3ماهه23%</t>
  </si>
  <si>
    <t>1404/03/07</t>
  </si>
  <si>
    <t>1406/03/07</t>
  </si>
  <si>
    <t>مرابحه طبیعت سبز-مفید070311</t>
  </si>
  <si>
    <t>1404/03/11</t>
  </si>
  <si>
    <t>1407/03/11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</si>
  <si>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</si>
  <si>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</si>
  <si>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</si>
  <si>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</si>
  <si>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</si>
  <si>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</si>
  <si>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</si>
  <si>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</si>
  <si>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</si>
  <si>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</si>
  <si>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207-8100-18822188-3</t>
  </si>
  <si>
    <t>207-8100-18822188-2</t>
  </si>
  <si>
    <t>207-8100-18822188-5</t>
  </si>
  <si>
    <t>بانک خاورمیانه آفریقا</t>
  </si>
  <si>
    <t>100910810707074861</t>
  </si>
  <si>
    <t>100910810707074862</t>
  </si>
  <si>
    <t>100910810707074863</t>
  </si>
  <si>
    <t>100910810707074864</t>
  </si>
  <si>
    <t>100910810707075208</t>
  </si>
  <si>
    <t>1009-10-810-707075307</t>
  </si>
  <si>
    <t>100910810707075592</t>
  </si>
  <si>
    <t>100910810707075627</t>
  </si>
  <si>
    <t>100910810707075652</t>
  </si>
  <si>
    <t>100910810707075754</t>
  </si>
  <si>
    <t>100910810707075805</t>
  </si>
  <si>
    <t>100910810707075678</t>
  </si>
  <si>
    <t>100910810707075961</t>
  </si>
  <si>
    <t>100910810707076168</t>
  </si>
  <si>
    <t>بانک تجارت کار</t>
  </si>
  <si>
    <t>0279004063978</t>
  </si>
  <si>
    <t>100910810707076160</t>
  </si>
  <si>
    <t>100910810707076281</t>
  </si>
  <si>
    <t>100910810707076304</t>
  </si>
  <si>
    <t>100910810707076461</t>
  </si>
  <si>
    <t>100910810707076444</t>
  </si>
  <si>
    <t>0279006464627</t>
  </si>
  <si>
    <t>100910810707076450</t>
  </si>
  <si>
    <t>100910810707076449</t>
  </si>
  <si>
    <t>100910810707076451</t>
  </si>
  <si>
    <t>100910810707076674</t>
  </si>
  <si>
    <t>100910810707076737</t>
  </si>
  <si>
    <t>100910810707076791</t>
  </si>
  <si>
    <t>100910810707076675</t>
  </si>
  <si>
    <t>100910810707076836</t>
  </si>
  <si>
    <t>100910810707076835</t>
  </si>
  <si>
    <t>0479605072654</t>
  </si>
  <si>
    <t>0479605072566</t>
  </si>
  <si>
    <t>0479605072499</t>
  </si>
  <si>
    <t>0479605072792</t>
  </si>
  <si>
    <t>0479605072742</t>
  </si>
  <si>
    <t>0479605072872</t>
  </si>
  <si>
    <t>0479605073087</t>
  </si>
  <si>
    <t>0479605073160</t>
  </si>
  <si>
    <t>0479605073180</t>
  </si>
  <si>
    <t>0479605073216</t>
  </si>
  <si>
    <t>0479605073263</t>
  </si>
  <si>
    <t>0479605073279</t>
  </si>
  <si>
    <t>0479605073284</t>
  </si>
  <si>
    <t>0479605072306</t>
  </si>
  <si>
    <t>0479605072420</t>
  </si>
  <si>
    <t>0479605394860</t>
  </si>
  <si>
    <t>0479605394938</t>
  </si>
  <si>
    <t>100910810707076920</t>
  </si>
  <si>
    <t>100910810707076789</t>
  </si>
  <si>
    <t>0479605604312</t>
  </si>
  <si>
    <t>0479605604328</t>
  </si>
  <si>
    <t>0479605604349</t>
  </si>
  <si>
    <t>0479605817535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</si>
  <si>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</si>
  <si>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</si>
  <si>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</si>
  <si>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</si>
  <si>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</si>
  <si>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</si>
  <si>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</si>
  <si>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</si>
  <si>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</si>
  <si>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</si>
  <si>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</si>
  <si>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</si>
  <si>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</si>
  <si>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</si>
  <si>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</si>
  <si>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</si>
  <si>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</si>
  <si>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</si>
  <si>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</si>
  <si>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</si>
  <si>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</si>
  <si>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صندوق ارمغان فیروزه آسیا-ثابت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</si>
  <si>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</si>
  <si>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</si>
  <si>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</si>
  <si>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</si>
  <si>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</si>
  <si>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</si>
  <si>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</si>
  <si>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</si>
  <si>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</si>
  <si>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</si>
  <si>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21685072611861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</si>
  <si>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</si>
  <si>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</si>
  <si>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</si>
  <si>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</si>
  <si>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</si>
  <si>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1404/05/01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</si>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</sst>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;\(#,##0\)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b/>
      <sz val="11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 readingOrder="2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8" fontId="5" fillId="0" borderId="3" xfId="0" applyNumberFormat="1" applyFont="1" applyBorder="1" applyAlignment="1">
      <alignment horizontal="center" vertical="center" readingOrder="2"/>
    </xf>
    <xf numFmtId="0" fontId="3" fillId="0" borderId="0" xfId="0" applyFont="1" applyFill="1"/>
    <xf numFmtId="168" fontId="5" fillId="0" borderId="0" xfId="0" applyNumberFormat="1" applyFont="1" applyFill="1" applyAlignment="1">
      <alignment horizontal="center" vertical="center" readingOrder="2"/>
    </xf>
    <xf numFmtId="10" fontId="3" fillId="0" borderId="0" xfId="1" applyNumberFormat="1" applyFont="1" applyFill="1" applyAlignment="1">
      <alignment horizontal="center"/>
    </xf>
    <xf numFmtId="0" fontId="4" fillId="0" borderId="0" xfId="0" applyFont="1" applyFill="1"/>
    <xf numFmtId="168" fontId="6" fillId="0" borderId="3" xfId="0" applyNumberFormat="1" applyFont="1" applyFill="1" applyBorder="1" applyAlignment="1">
      <alignment horizontal="center" vertical="center" readingOrder="2"/>
    </xf>
    <xf numFmtId="168" fontId="6" fillId="0" borderId="0" xfId="0" applyNumberFormat="1" applyFont="1" applyFill="1" applyAlignment="1">
      <alignment horizontal="center" vertical="center" readingOrder="2"/>
    </xf>
    <xf numFmtId="168" fontId="5" fillId="0" borderId="3" xfId="0" applyNumberFormat="1" applyFont="1" applyFill="1" applyBorder="1" applyAlignment="1">
      <alignment horizontal="center" vertical="center" readingOrder="2"/>
    </xf>
    <xf numFmtId="168" fontId="3" fillId="0" borderId="0" xfId="0" applyNumberFormat="1" applyFont="1"/>
    <xf numFmtId="10" fontId="3" fillId="0" borderId="2" xfId="1" applyNumberFormat="1" applyFont="1" applyBorder="1" applyAlignment="1">
      <alignment horizontal="center"/>
    </xf>
    <xf numFmtId="10" fontId="3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workbookViewId="0">
      <selection activeCell="K13" sqref="K13"/>
    </sheetView>
  </sheetViews>
  <sheetFormatPr defaultRowHeight="24" x14ac:dyDescent="0.55000000000000004"/>
  <cols>
    <col min="1" max="1" width="39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20" style="3" customWidth="1"/>
    <col min="10" max="10" width="1" style="3" customWidth="1"/>
    <col min="11" max="11" width="25" style="3" customWidth="1"/>
    <col min="12" max="12" width="1" style="3" customWidth="1"/>
    <col min="13" max="13" width="21" style="3" customWidth="1"/>
    <col min="14" max="14" width="1" style="3" customWidth="1"/>
    <col min="15" max="15" width="25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206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5.5" thickBot="1" x14ac:dyDescent="0.6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17</v>
      </c>
      <c r="C9" s="8">
        <v>337916734</v>
      </c>
      <c r="D9" s="8"/>
      <c r="E9" s="8">
        <v>501987850829</v>
      </c>
      <c r="F9" s="8"/>
      <c r="G9" s="8">
        <v>807344862221.64502</v>
      </c>
      <c r="H9" s="8"/>
      <c r="I9" s="8">
        <v>8153762</v>
      </c>
      <c r="J9" s="8"/>
      <c r="K9" s="8">
        <v>18354041472</v>
      </c>
      <c r="L9" s="8"/>
      <c r="M9" s="8">
        <v>-27000000</v>
      </c>
      <c r="N9" s="8"/>
      <c r="O9" s="8">
        <v>62663340068</v>
      </c>
      <c r="P9" s="8"/>
      <c r="Q9" s="8">
        <v>319070496</v>
      </c>
      <c r="R9" s="8"/>
      <c r="S9" s="8">
        <v>2333</v>
      </c>
      <c r="T9" s="8"/>
      <c r="U9" s="8">
        <v>479745449513</v>
      </c>
      <c r="V9" s="8"/>
      <c r="W9" s="8">
        <v>743825729652.95203</v>
      </c>
      <c r="Y9" s="9">
        <v>1.6547631291818524E-2</v>
      </c>
    </row>
    <row r="10" spans="1:25" x14ac:dyDescent="0.55000000000000004">
      <c r="A10" s="3" t="s">
        <v>21</v>
      </c>
      <c r="C10" s="8">
        <v>143859448</v>
      </c>
      <c r="D10" s="8"/>
      <c r="E10" s="8">
        <v>1270135720560</v>
      </c>
      <c r="F10" s="8"/>
      <c r="G10" s="8">
        <v>1240563490892.46</v>
      </c>
      <c r="H10" s="8"/>
      <c r="I10" s="8">
        <v>19347040</v>
      </c>
      <c r="J10" s="8"/>
      <c r="K10" s="8">
        <v>143800858284</v>
      </c>
      <c r="L10" s="8"/>
      <c r="M10" s="8">
        <v>-20822</v>
      </c>
      <c r="N10" s="8"/>
      <c r="O10" s="8">
        <v>143978740</v>
      </c>
      <c r="P10" s="8"/>
      <c r="Q10" s="8">
        <v>163185666</v>
      </c>
      <c r="R10" s="8"/>
      <c r="S10" s="8">
        <v>6850</v>
      </c>
      <c r="T10" s="8"/>
      <c r="U10" s="8">
        <v>1413755563643</v>
      </c>
      <c r="V10" s="8"/>
      <c r="W10" s="8">
        <v>1116972267522.8</v>
      </c>
      <c r="Y10" s="9">
        <v>2.4848892031171788E-2</v>
      </c>
    </row>
    <row r="11" spans="1:25" ht="24.75" thickBot="1" x14ac:dyDescent="0.6">
      <c r="A11" s="3" t="s">
        <v>32</v>
      </c>
      <c r="C11" s="8">
        <v>213554759</v>
      </c>
      <c r="D11" s="8"/>
      <c r="E11" s="8">
        <v>8638467746813</v>
      </c>
      <c r="F11" s="8"/>
      <c r="G11" s="8">
        <v>9794713793887.0391</v>
      </c>
      <c r="H11" s="8"/>
      <c r="I11" s="8">
        <v>8820081</v>
      </c>
      <c r="J11" s="8"/>
      <c r="K11" s="8">
        <v>371027244777</v>
      </c>
      <c r="L11" s="8"/>
      <c r="M11" s="8">
        <v>0</v>
      </c>
      <c r="N11" s="8"/>
      <c r="O11" s="8">
        <v>0</v>
      </c>
      <c r="P11" s="8"/>
      <c r="Q11" s="8">
        <v>222374840</v>
      </c>
      <c r="R11" s="8"/>
      <c r="S11" s="8">
        <v>40800</v>
      </c>
      <c r="T11" s="8"/>
      <c r="U11" s="8">
        <v>9009494991590</v>
      </c>
      <c r="V11" s="8"/>
      <c r="W11" s="8">
        <v>9065998072961.2793</v>
      </c>
      <c r="Y11" s="9">
        <v>0.20168809362603787</v>
      </c>
    </row>
    <row r="12" spans="1:25" ht="24.75" thickBot="1" x14ac:dyDescent="0.6">
      <c r="A12" s="3" t="s">
        <v>34</v>
      </c>
      <c r="C12" s="3" t="s">
        <v>34</v>
      </c>
      <c r="E12" s="12">
        <f>SUM(E9:E11)</f>
        <v>10410591318202</v>
      </c>
      <c r="F12" s="11"/>
      <c r="G12" s="12">
        <f>SUM(G9:G11)</f>
        <v>11842622147001.145</v>
      </c>
      <c r="H12" s="11"/>
      <c r="I12" s="11" t="s">
        <v>34</v>
      </c>
      <c r="J12" s="11"/>
      <c r="K12" s="12">
        <f>SUM(K9:K11)</f>
        <v>533182144533</v>
      </c>
      <c r="L12" s="11"/>
      <c r="M12" s="11" t="s">
        <v>34</v>
      </c>
      <c r="N12" s="11"/>
      <c r="O12" s="12">
        <f>SUM(O9:O11)</f>
        <v>62807318808</v>
      </c>
      <c r="P12" s="11"/>
      <c r="Q12" s="11" t="s">
        <v>34</v>
      </c>
      <c r="R12" s="11"/>
      <c r="S12" s="11" t="s">
        <v>34</v>
      </c>
      <c r="T12" s="11"/>
      <c r="U12" s="12">
        <f>SUM(U9:U11)</f>
        <v>10902996004746</v>
      </c>
      <c r="V12" s="11"/>
      <c r="W12" s="12">
        <f>SUM(W9:W11)</f>
        <v>10926796070137.031</v>
      </c>
      <c r="X12" s="11"/>
      <c r="Y12" s="10">
        <f>SUM(Y9:Y11)</f>
        <v>0.24308461694902819</v>
      </c>
    </row>
    <row r="13" spans="1:25" ht="24.75" thickTop="1" x14ac:dyDescent="0.55000000000000004"/>
    <row r="16" spans="1:25" x14ac:dyDescent="0.55000000000000004">
      <c r="Y16" s="5"/>
    </row>
    <row r="17" spans="25:25" x14ac:dyDescent="0.55000000000000004">
      <c r="Y17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67"/>
  <sheetViews>
    <sheetView rightToLeft="1" topLeftCell="A52" workbookViewId="0">
      <selection activeCell="K66" sqref="K66"/>
    </sheetView>
  </sheetViews>
  <sheetFormatPr defaultRowHeight="24" x14ac:dyDescent="0.55000000000000004"/>
  <cols>
    <col min="1" max="1" width="27.8554687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6.140625" style="3" bestFit="1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  <c r="H3" s="1" t="s">
        <v>168</v>
      </c>
      <c r="I3" s="1" t="s">
        <v>168</v>
      </c>
      <c r="J3" s="1" t="s">
        <v>168</v>
      </c>
      <c r="K3" s="1" t="s">
        <v>168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196</v>
      </c>
      <c r="B6" s="2" t="s">
        <v>196</v>
      </c>
      <c r="C6" s="2" t="s">
        <v>196</v>
      </c>
      <c r="E6" s="2" t="s">
        <v>170</v>
      </c>
      <c r="F6" s="2" t="s">
        <v>170</v>
      </c>
      <c r="G6" s="2" t="s">
        <v>170</v>
      </c>
      <c r="I6" s="2" t="s">
        <v>171</v>
      </c>
      <c r="J6" s="2" t="s">
        <v>171</v>
      </c>
      <c r="K6" s="2" t="s">
        <v>171</v>
      </c>
    </row>
    <row r="7" spans="1:11" ht="24.75" x14ac:dyDescent="0.55000000000000004">
      <c r="A7" s="2" t="s">
        <v>197</v>
      </c>
      <c r="C7" s="2" t="s">
        <v>102</v>
      </c>
      <c r="E7" s="2" t="s">
        <v>198</v>
      </c>
      <c r="G7" s="2" t="s">
        <v>199</v>
      </c>
      <c r="I7" s="2" t="s">
        <v>198</v>
      </c>
      <c r="K7" s="2" t="s">
        <v>199</v>
      </c>
    </row>
    <row r="8" spans="1:11" x14ac:dyDescent="0.55000000000000004">
      <c r="A8" s="3" t="s">
        <v>107</v>
      </c>
      <c r="C8" s="11" t="s">
        <v>108</v>
      </c>
      <c r="D8" s="11"/>
      <c r="E8" s="13">
        <v>23157</v>
      </c>
      <c r="F8" s="11"/>
      <c r="G8" s="9">
        <f>E8/$E$66</f>
        <v>2.2280345596386782E-7</v>
      </c>
      <c r="H8" s="11"/>
      <c r="I8" s="13">
        <v>48881</v>
      </c>
      <c r="J8" s="11"/>
      <c r="K8" s="9">
        <f>I8/$I$66</f>
        <v>2.5511713713320045E-7</v>
      </c>
    </row>
    <row r="9" spans="1:11" x14ac:dyDescent="0.55000000000000004">
      <c r="A9" s="3" t="s">
        <v>107</v>
      </c>
      <c r="C9" s="11" t="s">
        <v>110</v>
      </c>
      <c r="D9" s="11"/>
      <c r="E9" s="13">
        <v>45902</v>
      </c>
      <c r="F9" s="11"/>
      <c r="G9" s="9">
        <f t="shared" ref="G9:G64" si="0">E9/$E$66</f>
        <v>4.4164288274186899E-7</v>
      </c>
      <c r="H9" s="11"/>
      <c r="I9" s="13">
        <v>91610</v>
      </c>
      <c r="J9" s="11"/>
      <c r="K9" s="9">
        <f t="shared" ref="K9:K65" si="1">I9/$I$66</f>
        <v>4.7812608033330924E-7</v>
      </c>
    </row>
    <row r="10" spans="1:11" x14ac:dyDescent="0.55000000000000004">
      <c r="A10" s="3" t="s">
        <v>107</v>
      </c>
      <c r="C10" s="11" t="s">
        <v>111</v>
      </c>
      <c r="D10" s="11"/>
      <c r="E10" s="13">
        <v>50798</v>
      </c>
      <c r="F10" s="11"/>
      <c r="G10" s="9">
        <f t="shared" si="0"/>
        <v>4.8874940432925498E-7</v>
      </c>
      <c r="H10" s="11"/>
      <c r="I10" s="13">
        <v>101382</v>
      </c>
      <c r="J10" s="11"/>
      <c r="K10" s="9">
        <f t="shared" si="1"/>
        <v>5.2912758734146445E-7</v>
      </c>
    </row>
    <row r="11" spans="1:11" x14ac:dyDescent="0.55000000000000004">
      <c r="A11" s="3" t="s">
        <v>107</v>
      </c>
      <c r="C11" s="11" t="s">
        <v>112</v>
      </c>
      <c r="D11" s="11"/>
      <c r="E11" s="13">
        <v>49475</v>
      </c>
      <c r="F11" s="11"/>
      <c r="G11" s="9">
        <f t="shared" si="0"/>
        <v>4.7602025235619293E-7</v>
      </c>
      <c r="H11" s="11"/>
      <c r="I11" s="13">
        <v>98741</v>
      </c>
      <c r="J11" s="11"/>
      <c r="K11" s="9">
        <f t="shared" si="1"/>
        <v>5.1534381943228135E-7</v>
      </c>
    </row>
    <row r="12" spans="1:11" x14ac:dyDescent="0.55000000000000004">
      <c r="A12" s="3" t="s">
        <v>113</v>
      </c>
      <c r="C12" s="11" t="s">
        <v>114</v>
      </c>
      <c r="D12" s="11"/>
      <c r="E12" s="13">
        <v>170387539</v>
      </c>
      <c r="F12" s="11"/>
      <c r="G12" s="9">
        <f t="shared" si="0"/>
        <v>1.6393717900582247E-3</v>
      </c>
      <c r="H12" s="11"/>
      <c r="I12" s="13">
        <v>232184743</v>
      </c>
      <c r="J12" s="11"/>
      <c r="K12" s="9">
        <f t="shared" si="1"/>
        <v>1.2118063648486712E-3</v>
      </c>
    </row>
    <row r="13" spans="1:11" x14ac:dyDescent="0.55000000000000004">
      <c r="A13" s="3" t="s">
        <v>113</v>
      </c>
      <c r="C13" s="11" t="s">
        <v>115</v>
      </c>
      <c r="D13" s="11"/>
      <c r="E13" s="13">
        <v>19722657527</v>
      </c>
      <c r="F13" s="11"/>
      <c r="G13" s="9">
        <f t="shared" si="0"/>
        <v>0.18976017004825282</v>
      </c>
      <c r="H13" s="11"/>
      <c r="I13" s="13">
        <v>24914630700</v>
      </c>
      <c r="J13" s="11"/>
      <c r="K13" s="9">
        <f t="shared" si="1"/>
        <v>0.13003312650958337</v>
      </c>
    </row>
    <row r="14" spans="1:11" x14ac:dyDescent="0.55000000000000004">
      <c r="A14" s="3" t="s">
        <v>113</v>
      </c>
      <c r="C14" s="11" t="s">
        <v>116</v>
      </c>
      <c r="D14" s="11"/>
      <c r="E14" s="13">
        <v>969254922</v>
      </c>
      <c r="F14" s="11"/>
      <c r="G14" s="9">
        <f t="shared" si="0"/>
        <v>9.3256184450312713E-3</v>
      </c>
      <c r="H14" s="11"/>
      <c r="I14" s="13">
        <v>1841849805</v>
      </c>
      <c r="J14" s="11"/>
      <c r="K14" s="9">
        <f t="shared" si="1"/>
        <v>9.6128853599751121E-3</v>
      </c>
    </row>
    <row r="15" spans="1:11" x14ac:dyDescent="0.55000000000000004">
      <c r="A15" s="3" t="s">
        <v>113</v>
      </c>
      <c r="C15" s="11" t="s">
        <v>117</v>
      </c>
      <c r="D15" s="11"/>
      <c r="E15" s="13">
        <v>1035796756</v>
      </c>
      <c r="F15" s="11"/>
      <c r="G15" s="9">
        <f t="shared" si="0"/>
        <v>9.9658460471115928E-3</v>
      </c>
      <c r="H15" s="11"/>
      <c r="I15" s="13">
        <v>1438225217</v>
      </c>
      <c r="J15" s="11"/>
      <c r="K15" s="9">
        <f t="shared" si="1"/>
        <v>7.5063091981304791E-3</v>
      </c>
    </row>
    <row r="16" spans="1:11" x14ac:dyDescent="0.55000000000000004">
      <c r="A16" s="3" t="s">
        <v>113</v>
      </c>
      <c r="C16" s="11" t="s">
        <v>118</v>
      </c>
      <c r="D16" s="11"/>
      <c r="E16" s="13">
        <v>152966146</v>
      </c>
      <c r="F16" s="11"/>
      <c r="G16" s="9">
        <f t="shared" si="0"/>
        <v>1.4717530757124659E-3</v>
      </c>
      <c r="H16" s="11"/>
      <c r="I16" s="13">
        <v>178588588</v>
      </c>
      <c r="J16" s="11"/>
      <c r="K16" s="9">
        <f t="shared" si="1"/>
        <v>9.3208013942473831E-4</v>
      </c>
    </row>
    <row r="17" spans="1:11" x14ac:dyDescent="0.55000000000000004">
      <c r="A17" s="3" t="s">
        <v>113</v>
      </c>
      <c r="C17" s="11" t="s">
        <v>119</v>
      </c>
      <c r="D17" s="11"/>
      <c r="E17" s="13">
        <v>272088968</v>
      </c>
      <c r="F17" s="11"/>
      <c r="G17" s="9">
        <f t="shared" si="0"/>
        <v>2.6178849764668236E-3</v>
      </c>
      <c r="H17" s="11"/>
      <c r="I17" s="13">
        <v>303754503</v>
      </c>
      <c r="J17" s="11"/>
      <c r="K17" s="9">
        <f t="shared" si="1"/>
        <v>1.5853394815302088E-3</v>
      </c>
    </row>
    <row r="18" spans="1:11" x14ac:dyDescent="0.55000000000000004">
      <c r="A18" s="3" t="s">
        <v>113</v>
      </c>
      <c r="C18" s="11" t="s">
        <v>120</v>
      </c>
      <c r="D18" s="11"/>
      <c r="E18" s="13">
        <v>88626146</v>
      </c>
      <c r="F18" s="11"/>
      <c r="G18" s="9">
        <f t="shared" si="0"/>
        <v>8.5271026547300253E-4</v>
      </c>
      <c r="H18" s="11"/>
      <c r="I18" s="13">
        <v>197284037</v>
      </c>
      <c r="J18" s="11"/>
      <c r="K18" s="9">
        <f t="shared" si="1"/>
        <v>1.0296544408158667E-3</v>
      </c>
    </row>
    <row r="19" spans="1:11" x14ac:dyDescent="0.55000000000000004">
      <c r="A19" s="3" t="s">
        <v>113</v>
      </c>
      <c r="C19" s="11" t="s">
        <v>121</v>
      </c>
      <c r="D19" s="11"/>
      <c r="E19" s="13">
        <v>72044419</v>
      </c>
      <c r="F19" s="11"/>
      <c r="G19" s="9">
        <f t="shared" si="0"/>
        <v>6.9317033882234063E-4</v>
      </c>
      <c r="H19" s="11"/>
      <c r="I19" s="13">
        <v>131985273</v>
      </c>
      <c r="J19" s="11"/>
      <c r="K19" s="9">
        <f t="shared" si="1"/>
        <v>6.8885057571456995E-4</v>
      </c>
    </row>
    <row r="20" spans="1:11" x14ac:dyDescent="0.55000000000000004">
      <c r="A20" s="3" t="s">
        <v>113</v>
      </c>
      <c r="C20" s="11" t="s">
        <v>122</v>
      </c>
      <c r="D20" s="11"/>
      <c r="E20" s="13">
        <v>376875916</v>
      </c>
      <c r="F20" s="11"/>
      <c r="G20" s="9">
        <f t="shared" si="0"/>
        <v>3.6260852681413115E-3</v>
      </c>
      <c r="H20" s="11"/>
      <c r="I20" s="13">
        <v>545383526</v>
      </c>
      <c r="J20" s="11"/>
      <c r="K20" s="9">
        <f t="shared" si="1"/>
        <v>2.8464369344475436E-3</v>
      </c>
    </row>
    <row r="21" spans="1:11" x14ac:dyDescent="0.55000000000000004">
      <c r="A21" s="3" t="s">
        <v>113</v>
      </c>
      <c r="C21" s="11" t="s">
        <v>123</v>
      </c>
      <c r="D21" s="11"/>
      <c r="E21" s="13">
        <v>88082784</v>
      </c>
      <c r="F21" s="11"/>
      <c r="G21" s="9">
        <f t="shared" si="0"/>
        <v>8.474823459912286E-4</v>
      </c>
      <c r="H21" s="11"/>
      <c r="I21" s="13">
        <v>189015136</v>
      </c>
      <c r="J21" s="11"/>
      <c r="K21" s="9">
        <f t="shared" si="1"/>
        <v>9.8649782883252239E-4</v>
      </c>
    </row>
    <row r="22" spans="1:11" x14ac:dyDescent="0.55000000000000004">
      <c r="A22" s="3" t="s">
        <v>113</v>
      </c>
      <c r="C22" s="11" t="s">
        <v>124</v>
      </c>
      <c r="D22" s="11"/>
      <c r="E22" s="13">
        <v>401877328</v>
      </c>
      <c r="F22" s="11"/>
      <c r="G22" s="9">
        <f t="shared" si="0"/>
        <v>3.866634605170137E-3</v>
      </c>
      <c r="H22" s="11"/>
      <c r="I22" s="13">
        <v>706639307</v>
      </c>
      <c r="J22" s="11"/>
      <c r="K22" s="9">
        <f t="shared" si="1"/>
        <v>3.6880546017395042E-3</v>
      </c>
    </row>
    <row r="23" spans="1:11" x14ac:dyDescent="0.55000000000000004">
      <c r="A23" s="3" t="s">
        <v>113</v>
      </c>
      <c r="C23" s="11" t="s">
        <v>125</v>
      </c>
      <c r="D23" s="11"/>
      <c r="E23" s="13">
        <v>1394997693</v>
      </c>
      <c r="F23" s="11"/>
      <c r="G23" s="9">
        <f t="shared" si="0"/>
        <v>1.3421872740943244E-2</v>
      </c>
      <c r="H23" s="11"/>
      <c r="I23" s="13">
        <v>1542971792</v>
      </c>
      <c r="J23" s="11"/>
      <c r="K23" s="9">
        <f t="shared" si="1"/>
        <v>8.0529969978585542E-3</v>
      </c>
    </row>
    <row r="24" spans="1:11" x14ac:dyDescent="0.55000000000000004">
      <c r="A24" s="3" t="s">
        <v>176</v>
      </c>
      <c r="C24" s="11" t="s">
        <v>200</v>
      </c>
      <c r="D24" s="11"/>
      <c r="E24" s="13">
        <v>0</v>
      </c>
      <c r="F24" s="11"/>
      <c r="G24" s="9">
        <f t="shared" si="0"/>
        <v>0</v>
      </c>
      <c r="H24" s="11"/>
      <c r="I24" s="13">
        <v>43908</v>
      </c>
      <c r="J24" s="11"/>
      <c r="K24" s="9">
        <f t="shared" si="1"/>
        <v>2.2916231781765028E-7</v>
      </c>
    </row>
    <row r="25" spans="1:11" x14ac:dyDescent="0.55000000000000004">
      <c r="A25" s="3" t="s">
        <v>113</v>
      </c>
      <c r="C25" s="11" t="s">
        <v>126</v>
      </c>
      <c r="D25" s="11"/>
      <c r="E25" s="13">
        <v>99932756</v>
      </c>
      <c r="F25" s="11"/>
      <c r="G25" s="9">
        <f t="shared" si="0"/>
        <v>9.6149602283516632E-4</v>
      </c>
      <c r="H25" s="11"/>
      <c r="I25" s="13">
        <v>224620226</v>
      </c>
      <c r="J25" s="11"/>
      <c r="K25" s="9">
        <f t="shared" si="1"/>
        <v>1.1723260366877206E-3</v>
      </c>
    </row>
    <row r="26" spans="1:11" x14ac:dyDescent="0.55000000000000004">
      <c r="A26" s="3" t="s">
        <v>113</v>
      </c>
      <c r="C26" s="11" t="s">
        <v>127</v>
      </c>
      <c r="D26" s="11"/>
      <c r="E26" s="13">
        <v>15947282</v>
      </c>
      <c r="F26" s="11"/>
      <c r="G26" s="9">
        <f t="shared" si="0"/>
        <v>1.534356584544795E-4</v>
      </c>
      <c r="H26" s="11"/>
      <c r="I26" s="13">
        <v>112879814</v>
      </c>
      <c r="J26" s="11"/>
      <c r="K26" s="9">
        <f t="shared" si="1"/>
        <v>5.8913637175606385E-4</v>
      </c>
    </row>
    <row r="27" spans="1:11" x14ac:dyDescent="0.55000000000000004">
      <c r="A27" s="3" t="s">
        <v>128</v>
      </c>
      <c r="C27" s="11" t="s">
        <v>129</v>
      </c>
      <c r="D27" s="11"/>
      <c r="E27" s="13">
        <v>411147</v>
      </c>
      <c r="F27" s="11"/>
      <c r="G27" s="9">
        <f t="shared" si="0"/>
        <v>3.9558221060230755E-6</v>
      </c>
      <c r="H27" s="11"/>
      <c r="I27" s="13">
        <v>1136897</v>
      </c>
      <c r="J27" s="11"/>
      <c r="K27" s="9">
        <f t="shared" si="1"/>
        <v>5.9336328605250338E-6</v>
      </c>
    </row>
    <row r="28" spans="1:11" x14ac:dyDescent="0.55000000000000004">
      <c r="A28" s="3" t="s">
        <v>113</v>
      </c>
      <c r="C28" s="11" t="s">
        <v>130</v>
      </c>
      <c r="D28" s="11"/>
      <c r="E28" s="13">
        <v>289267383</v>
      </c>
      <c r="F28" s="11"/>
      <c r="G28" s="9">
        <f t="shared" si="0"/>
        <v>2.7831658949787875E-3</v>
      </c>
      <c r="H28" s="11"/>
      <c r="I28" s="13">
        <v>529414154</v>
      </c>
      <c r="J28" s="11"/>
      <c r="K28" s="9">
        <f t="shared" si="1"/>
        <v>2.7630904303568931E-3</v>
      </c>
    </row>
    <row r="29" spans="1:11" x14ac:dyDescent="0.55000000000000004">
      <c r="A29" s="3" t="s">
        <v>113</v>
      </c>
      <c r="C29" s="11" t="s">
        <v>131</v>
      </c>
      <c r="D29" s="11"/>
      <c r="E29" s="13">
        <v>79423064</v>
      </c>
      <c r="F29" s="11"/>
      <c r="G29" s="9">
        <f t="shared" si="0"/>
        <v>7.6416345564794472E-4</v>
      </c>
      <c r="H29" s="11"/>
      <c r="I29" s="13">
        <v>519562530</v>
      </c>
      <c r="J29" s="11"/>
      <c r="K29" s="9">
        <f t="shared" si="1"/>
        <v>2.7116733539674425E-3</v>
      </c>
    </row>
    <row r="30" spans="1:11" x14ac:dyDescent="0.55000000000000004">
      <c r="A30" s="3" t="s">
        <v>113</v>
      </c>
      <c r="C30" s="11" t="s">
        <v>132</v>
      </c>
      <c r="D30" s="11"/>
      <c r="E30" s="13">
        <v>11780338</v>
      </c>
      <c r="F30" s="11"/>
      <c r="G30" s="9">
        <f t="shared" si="0"/>
        <v>1.1334369818294592E-4</v>
      </c>
      <c r="H30" s="11"/>
      <c r="I30" s="13">
        <v>22655425</v>
      </c>
      <c r="J30" s="11"/>
      <c r="K30" s="9">
        <f t="shared" si="1"/>
        <v>1.1824199927448164E-4</v>
      </c>
    </row>
    <row r="31" spans="1:11" x14ac:dyDescent="0.55000000000000004">
      <c r="A31" s="3" t="s">
        <v>113</v>
      </c>
      <c r="C31" s="11" t="s">
        <v>133</v>
      </c>
      <c r="D31" s="11"/>
      <c r="E31" s="13">
        <v>296052269</v>
      </c>
      <c r="F31" s="11"/>
      <c r="G31" s="9">
        <f t="shared" si="0"/>
        <v>2.8484462011117437E-3</v>
      </c>
      <c r="H31" s="11"/>
      <c r="I31" s="13">
        <v>605358125</v>
      </c>
      <c r="J31" s="11"/>
      <c r="K31" s="9">
        <f t="shared" si="1"/>
        <v>3.1594531983863278E-3</v>
      </c>
    </row>
    <row r="32" spans="1:11" x14ac:dyDescent="0.55000000000000004">
      <c r="A32" s="3" t="s">
        <v>113</v>
      </c>
      <c r="C32" s="11" t="s">
        <v>134</v>
      </c>
      <c r="D32" s="11"/>
      <c r="E32" s="13">
        <v>811844312</v>
      </c>
      <c r="F32" s="11"/>
      <c r="G32" s="9">
        <f t="shared" si="0"/>
        <v>7.811103269776248E-3</v>
      </c>
      <c r="H32" s="11"/>
      <c r="I32" s="13">
        <v>1503342865</v>
      </c>
      <c r="J32" s="11"/>
      <c r="K32" s="9">
        <f t="shared" si="1"/>
        <v>7.8461677921569401E-3</v>
      </c>
    </row>
    <row r="33" spans="1:11" x14ac:dyDescent="0.55000000000000004">
      <c r="A33" s="3" t="s">
        <v>128</v>
      </c>
      <c r="C33" s="11" t="s">
        <v>135</v>
      </c>
      <c r="D33" s="11"/>
      <c r="E33" s="13">
        <v>43547983</v>
      </c>
      <c r="F33" s="11"/>
      <c r="G33" s="9">
        <f t="shared" si="0"/>
        <v>4.1899387280976656E-4</v>
      </c>
      <c r="H33" s="11"/>
      <c r="I33" s="13">
        <v>86911818</v>
      </c>
      <c r="J33" s="11"/>
      <c r="K33" s="9">
        <f t="shared" si="1"/>
        <v>4.53605576628992E-4</v>
      </c>
    </row>
    <row r="34" spans="1:11" x14ac:dyDescent="0.55000000000000004">
      <c r="A34" s="3" t="s">
        <v>113</v>
      </c>
      <c r="C34" s="11" t="s">
        <v>136</v>
      </c>
      <c r="D34" s="11"/>
      <c r="E34" s="13">
        <v>118250694</v>
      </c>
      <c r="F34" s="11"/>
      <c r="G34" s="9">
        <f t="shared" si="0"/>
        <v>1.1377407821965629E-3</v>
      </c>
      <c r="H34" s="11"/>
      <c r="I34" s="13">
        <v>251173721</v>
      </c>
      <c r="J34" s="11"/>
      <c r="K34" s="9">
        <f t="shared" si="1"/>
        <v>1.3109126373153828E-3</v>
      </c>
    </row>
    <row r="35" spans="1:11" x14ac:dyDescent="0.55000000000000004">
      <c r="A35" s="3" t="s">
        <v>113</v>
      </c>
      <c r="C35" s="11" t="s">
        <v>137</v>
      </c>
      <c r="D35" s="11"/>
      <c r="E35" s="13">
        <v>61425650</v>
      </c>
      <c r="F35" s="11"/>
      <c r="G35" s="9">
        <f t="shared" si="0"/>
        <v>5.9100259553599159E-4</v>
      </c>
      <c r="H35" s="11"/>
      <c r="I35" s="13">
        <v>158094701</v>
      </c>
      <c r="J35" s="11"/>
      <c r="K35" s="9">
        <f t="shared" si="1"/>
        <v>8.2511952527667841E-4</v>
      </c>
    </row>
    <row r="36" spans="1:11" x14ac:dyDescent="0.55000000000000004">
      <c r="A36" s="3" t="s">
        <v>113</v>
      </c>
      <c r="C36" s="11" t="s">
        <v>138</v>
      </c>
      <c r="D36" s="11"/>
      <c r="E36" s="13">
        <v>161778420</v>
      </c>
      <c r="F36" s="11"/>
      <c r="G36" s="9">
        <f t="shared" si="0"/>
        <v>1.5565397536975477E-3</v>
      </c>
      <c r="H36" s="11"/>
      <c r="I36" s="13">
        <v>282690036</v>
      </c>
      <c r="J36" s="11"/>
      <c r="K36" s="9">
        <f t="shared" si="1"/>
        <v>1.4754009263395055E-3</v>
      </c>
    </row>
    <row r="37" spans="1:11" x14ac:dyDescent="0.55000000000000004">
      <c r="A37" s="3" t="s">
        <v>113</v>
      </c>
      <c r="C37" s="11" t="s">
        <v>139</v>
      </c>
      <c r="D37" s="11"/>
      <c r="E37" s="13">
        <v>15242290</v>
      </c>
      <c r="F37" s="11"/>
      <c r="G37" s="9">
        <f t="shared" si="0"/>
        <v>1.4665262723165793E-4</v>
      </c>
      <c r="H37" s="11"/>
      <c r="I37" s="13">
        <v>33555148</v>
      </c>
      <c r="J37" s="11"/>
      <c r="K37" s="9">
        <f t="shared" si="1"/>
        <v>1.7512925868621418E-4</v>
      </c>
    </row>
    <row r="38" spans="1:11" x14ac:dyDescent="0.55000000000000004">
      <c r="A38" s="3" t="s">
        <v>113</v>
      </c>
      <c r="C38" s="11" t="s">
        <v>140</v>
      </c>
      <c r="D38" s="11"/>
      <c r="E38" s="13">
        <v>399061193</v>
      </c>
      <c r="F38" s="11"/>
      <c r="G38" s="9">
        <f t="shared" si="0"/>
        <v>3.8395393592202814E-3</v>
      </c>
      <c r="H38" s="11"/>
      <c r="I38" s="13">
        <v>696710135</v>
      </c>
      <c r="J38" s="11"/>
      <c r="K38" s="9">
        <f t="shared" si="1"/>
        <v>3.6362327909184667E-3</v>
      </c>
    </row>
    <row r="39" spans="1:11" x14ac:dyDescent="0.55000000000000004">
      <c r="A39" s="3" t="s">
        <v>113</v>
      </c>
      <c r="C39" s="11" t="s">
        <v>141</v>
      </c>
      <c r="D39" s="11"/>
      <c r="E39" s="13">
        <v>209081838</v>
      </c>
      <c r="F39" s="11"/>
      <c r="G39" s="9">
        <f t="shared" si="0"/>
        <v>2.0116662817151422E-3</v>
      </c>
      <c r="H39" s="11"/>
      <c r="I39" s="13">
        <v>322802375</v>
      </c>
      <c r="J39" s="11"/>
      <c r="K39" s="9">
        <f t="shared" si="1"/>
        <v>1.6847531304555511E-3</v>
      </c>
    </row>
    <row r="40" spans="1:11" x14ac:dyDescent="0.55000000000000004">
      <c r="A40" s="3" t="s">
        <v>113</v>
      </c>
      <c r="C40" s="11" t="s">
        <v>142</v>
      </c>
      <c r="D40" s="11"/>
      <c r="E40" s="13">
        <v>71733968</v>
      </c>
      <c r="F40" s="11"/>
      <c r="G40" s="9">
        <f t="shared" si="0"/>
        <v>6.9018335623791951E-4</v>
      </c>
      <c r="H40" s="11"/>
      <c r="I40" s="13">
        <v>71733968</v>
      </c>
      <c r="J40" s="11"/>
      <c r="K40" s="9">
        <f t="shared" si="1"/>
        <v>3.7439014241452939E-4</v>
      </c>
    </row>
    <row r="41" spans="1:11" x14ac:dyDescent="0.55000000000000004">
      <c r="A41" s="3" t="s">
        <v>113</v>
      </c>
      <c r="C41" s="11" t="s">
        <v>143</v>
      </c>
      <c r="D41" s="11"/>
      <c r="E41" s="13">
        <v>41134021</v>
      </c>
      <c r="F41" s="11"/>
      <c r="G41" s="9">
        <f t="shared" si="0"/>
        <v>3.957681062525506E-4</v>
      </c>
      <c r="H41" s="11"/>
      <c r="I41" s="13">
        <v>64980540</v>
      </c>
      <c r="J41" s="11"/>
      <c r="K41" s="9">
        <f t="shared" si="1"/>
        <v>3.3914300718417001E-4</v>
      </c>
    </row>
    <row r="42" spans="1:11" x14ac:dyDescent="0.55000000000000004">
      <c r="A42" s="3" t="s">
        <v>113</v>
      </c>
      <c r="C42" s="11" t="s">
        <v>144</v>
      </c>
      <c r="D42" s="11"/>
      <c r="E42" s="13">
        <v>4514384</v>
      </c>
      <c r="F42" s="11"/>
      <c r="G42" s="9">
        <f t="shared" si="0"/>
        <v>4.343482993254694E-5</v>
      </c>
      <c r="H42" s="11"/>
      <c r="I42" s="13">
        <v>17730573</v>
      </c>
      <c r="J42" s="11"/>
      <c r="K42" s="9">
        <f t="shared" si="1"/>
        <v>9.2538471461124373E-5</v>
      </c>
    </row>
    <row r="43" spans="1:11" x14ac:dyDescent="0.55000000000000004">
      <c r="A43" s="3" t="s">
        <v>128</v>
      </c>
      <c r="C43" s="11" t="s">
        <v>145</v>
      </c>
      <c r="D43" s="11"/>
      <c r="E43" s="13">
        <v>4178630120</v>
      </c>
      <c r="F43" s="11"/>
      <c r="G43" s="9">
        <f t="shared" si="0"/>
        <v>4.0204397457818876E-2</v>
      </c>
      <c r="H43" s="11"/>
      <c r="I43" s="13">
        <v>8357260240</v>
      </c>
      <c r="J43" s="11"/>
      <c r="K43" s="9">
        <f t="shared" si="1"/>
        <v>4.3617771868536312E-2</v>
      </c>
    </row>
    <row r="44" spans="1:11" x14ac:dyDescent="0.55000000000000004">
      <c r="A44" s="3" t="s">
        <v>128</v>
      </c>
      <c r="C44" s="11" t="s">
        <v>146</v>
      </c>
      <c r="D44" s="11"/>
      <c r="E44" s="13">
        <v>4382465753</v>
      </c>
      <c r="F44" s="11"/>
      <c r="G44" s="9">
        <f t="shared" si="0"/>
        <v>4.2165587745031492E-2</v>
      </c>
      <c r="H44" s="11"/>
      <c r="I44" s="13">
        <v>8764931506</v>
      </c>
      <c r="J44" s="11"/>
      <c r="K44" s="9">
        <f t="shared" si="1"/>
        <v>4.574546823876989E-2</v>
      </c>
    </row>
    <row r="45" spans="1:11" x14ac:dyDescent="0.55000000000000004">
      <c r="A45" s="3" t="s">
        <v>128</v>
      </c>
      <c r="C45" s="11" t="s">
        <v>147</v>
      </c>
      <c r="D45" s="11"/>
      <c r="E45" s="13">
        <v>3376027379</v>
      </c>
      <c r="F45" s="11"/>
      <c r="G45" s="9">
        <f t="shared" si="0"/>
        <v>3.2482211317089373E-2</v>
      </c>
      <c r="H45" s="11"/>
      <c r="I45" s="13">
        <v>6752054758</v>
      </c>
      <c r="J45" s="11"/>
      <c r="K45" s="9">
        <f t="shared" si="1"/>
        <v>3.523996807814006E-2</v>
      </c>
    </row>
    <row r="46" spans="1:11" x14ac:dyDescent="0.55000000000000004">
      <c r="A46" s="3" t="s">
        <v>128</v>
      </c>
      <c r="C46" s="11" t="s">
        <v>148</v>
      </c>
      <c r="D46" s="11"/>
      <c r="E46" s="13">
        <v>5078054789</v>
      </c>
      <c r="F46" s="11"/>
      <c r="G46" s="9">
        <f t="shared" si="0"/>
        <v>4.8858149007344198E-2</v>
      </c>
      <c r="H46" s="11"/>
      <c r="I46" s="13">
        <v>10156109578</v>
      </c>
      <c r="J46" s="11"/>
      <c r="K46" s="9">
        <f t="shared" si="1"/>
        <v>5.3006231459062546E-2</v>
      </c>
    </row>
    <row r="47" spans="1:11" x14ac:dyDescent="0.55000000000000004">
      <c r="A47" s="3" t="s">
        <v>128</v>
      </c>
      <c r="C47" s="11" t="s">
        <v>149</v>
      </c>
      <c r="D47" s="11"/>
      <c r="E47" s="13">
        <v>937643825</v>
      </c>
      <c r="F47" s="11"/>
      <c r="G47" s="9">
        <f t="shared" si="0"/>
        <v>9.0214744860379181E-3</v>
      </c>
      <c r="H47" s="11"/>
      <c r="I47" s="13">
        <v>1875287650</v>
      </c>
      <c r="J47" s="11"/>
      <c r="K47" s="9">
        <f t="shared" si="1"/>
        <v>9.7874023970304855E-3</v>
      </c>
    </row>
    <row r="48" spans="1:11" x14ac:dyDescent="0.55000000000000004">
      <c r="A48" s="3" t="s">
        <v>128</v>
      </c>
      <c r="C48" s="11" t="s">
        <v>150</v>
      </c>
      <c r="D48" s="11"/>
      <c r="E48" s="13">
        <v>611506837</v>
      </c>
      <c r="F48" s="11"/>
      <c r="G48" s="9">
        <f t="shared" si="0"/>
        <v>5.8835702651091936E-3</v>
      </c>
      <c r="H48" s="11"/>
      <c r="I48" s="13">
        <v>1223013674</v>
      </c>
      <c r="J48" s="11"/>
      <c r="K48" s="9">
        <f t="shared" si="1"/>
        <v>6.3830884635264675E-3</v>
      </c>
    </row>
    <row r="49" spans="1:11" x14ac:dyDescent="0.55000000000000004">
      <c r="A49" s="3" t="s">
        <v>128</v>
      </c>
      <c r="C49" s="11" t="s">
        <v>151</v>
      </c>
      <c r="D49" s="11"/>
      <c r="E49" s="13">
        <v>624246566</v>
      </c>
      <c r="F49" s="11"/>
      <c r="G49" s="9">
        <f t="shared" si="0"/>
        <v>6.0061446767015027E-3</v>
      </c>
      <c r="H49" s="11"/>
      <c r="I49" s="13">
        <v>1276438327</v>
      </c>
      <c r="J49" s="11"/>
      <c r="K49" s="9">
        <f t="shared" si="1"/>
        <v>6.6619195947573073E-3</v>
      </c>
    </row>
    <row r="50" spans="1:11" x14ac:dyDescent="0.55000000000000004">
      <c r="A50" s="3" t="s">
        <v>128</v>
      </c>
      <c r="C50" s="11" t="s">
        <v>152</v>
      </c>
      <c r="D50" s="11"/>
      <c r="E50" s="13">
        <v>4280547921</v>
      </c>
      <c r="F50" s="11"/>
      <c r="G50" s="9">
        <f t="shared" si="0"/>
        <v>4.1184992452293019E-2</v>
      </c>
      <c r="H50" s="11"/>
      <c r="I50" s="13">
        <v>9217808171</v>
      </c>
      <c r="J50" s="11"/>
      <c r="K50" s="9">
        <f t="shared" si="1"/>
        <v>4.8109098243254891E-2</v>
      </c>
    </row>
    <row r="51" spans="1:11" x14ac:dyDescent="0.55000000000000004">
      <c r="A51" s="3" t="s">
        <v>128</v>
      </c>
      <c r="C51" s="11" t="s">
        <v>153</v>
      </c>
      <c r="D51" s="11"/>
      <c r="E51" s="13">
        <v>8790410933</v>
      </c>
      <c r="F51" s="11"/>
      <c r="G51" s="9">
        <f t="shared" si="0"/>
        <v>8.4576324014983273E-2</v>
      </c>
      <c r="H51" s="11"/>
      <c r="I51" s="13">
        <v>17580821866</v>
      </c>
      <c r="J51" s="11"/>
      <c r="K51" s="9">
        <f t="shared" si="1"/>
        <v>9.1756898240680229E-2</v>
      </c>
    </row>
    <row r="52" spans="1:11" x14ac:dyDescent="0.55000000000000004">
      <c r="A52" s="3" t="s">
        <v>128</v>
      </c>
      <c r="C52" s="11" t="s">
        <v>154</v>
      </c>
      <c r="D52" s="11"/>
      <c r="E52" s="13">
        <v>3029506837</v>
      </c>
      <c r="F52" s="11"/>
      <c r="G52" s="9">
        <f t="shared" si="0"/>
        <v>2.9148188156918685E-2</v>
      </c>
      <c r="H52" s="11"/>
      <c r="I52" s="13">
        <v>6310520514</v>
      </c>
      <c r="J52" s="11"/>
      <c r="K52" s="9">
        <f t="shared" si="1"/>
        <v>3.2935535839119748E-2</v>
      </c>
    </row>
    <row r="53" spans="1:11" x14ac:dyDescent="0.55000000000000004">
      <c r="A53" s="3" t="s">
        <v>128</v>
      </c>
      <c r="C53" s="11" t="s">
        <v>155</v>
      </c>
      <c r="D53" s="11"/>
      <c r="E53" s="13">
        <v>5704849307</v>
      </c>
      <c r="F53" s="11"/>
      <c r="G53" s="9">
        <f t="shared" si="0"/>
        <v>5.4888808626017027E-2</v>
      </c>
      <c r="H53" s="11"/>
      <c r="I53" s="13">
        <v>11409698614</v>
      </c>
      <c r="J53" s="11"/>
      <c r="K53" s="9">
        <f t="shared" si="1"/>
        <v>5.9548897239342993E-2</v>
      </c>
    </row>
    <row r="54" spans="1:11" x14ac:dyDescent="0.55000000000000004">
      <c r="A54" s="3" t="s">
        <v>128</v>
      </c>
      <c r="C54" s="11" t="s">
        <v>156</v>
      </c>
      <c r="D54" s="11"/>
      <c r="E54" s="13">
        <v>3299589036</v>
      </c>
      <c r="F54" s="11"/>
      <c r="G54" s="9">
        <f t="shared" si="0"/>
        <v>3.1746765145799848E-2</v>
      </c>
      <c r="H54" s="11"/>
      <c r="I54" s="13">
        <v>6599178072</v>
      </c>
      <c r="J54" s="11"/>
      <c r="K54" s="9">
        <f t="shared" si="1"/>
        <v>3.4442082141544428E-2</v>
      </c>
    </row>
    <row r="55" spans="1:11" x14ac:dyDescent="0.55000000000000004">
      <c r="A55" s="3" t="s">
        <v>128</v>
      </c>
      <c r="C55" s="11" t="s">
        <v>157</v>
      </c>
      <c r="D55" s="11"/>
      <c r="E55" s="13">
        <v>71342439</v>
      </c>
      <c r="F55" s="11"/>
      <c r="G55" s="9">
        <f t="shared" si="0"/>
        <v>6.8641628734686811E-4</v>
      </c>
      <c r="H55" s="11"/>
      <c r="I55" s="13">
        <v>142684878</v>
      </c>
      <c r="J55" s="11"/>
      <c r="K55" s="9">
        <f t="shared" si="1"/>
        <v>7.4469338981526508E-4</v>
      </c>
    </row>
    <row r="56" spans="1:11" x14ac:dyDescent="0.55000000000000004">
      <c r="A56" s="3" t="s">
        <v>128</v>
      </c>
      <c r="C56" s="11" t="s">
        <v>158</v>
      </c>
      <c r="D56" s="11"/>
      <c r="E56" s="13">
        <v>8209479427</v>
      </c>
      <c r="F56" s="11"/>
      <c r="G56" s="9">
        <f t="shared" si="0"/>
        <v>7.8986932158737019E-2</v>
      </c>
      <c r="H56" s="11"/>
      <c r="I56" s="13">
        <v>16418958854</v>
      </c>
      <c r="J56" s="11"/>
      <c r="K56" s="9">
        <f t="shared" si="1"/>
        <v>8.5692964087074594E-2</v>
      </c>
    </row>
    <row r="57" spans="1:11" x14ac:dyDescent="0.55000000000000004">
      <c r="A57" s="3" t="s">
        <v>128</v>
      </c>
      <c r="C57" s="11" t="s">
        <v>159</v>
      </c>
      <c r="D57" s="11"/>
      <c r="E57" s="13">
        <v>389835602</v>
      </c>
      <c r="F57" s="11"/>
      <c r="G57" s="9">
        <f t="shared" si="0"/>
        <v>3.7507759806259403E-3</v>
      </c>
      <c r="H57" s="11"/>
      <c r="I57" s="13">
        <v>821589005</v>
      </c>
      <c r="J57" s="11"/>
      <c r="K57" s="9">
        <f t="shared" si="1"/>
        <v>4.2879940028991773E-3</v>
      </c>
    </row>
    <row r="58" spans="1:11" x14ac:dyDescent="0.55000000000000004">
      <c r="A58" s="3" t="s">
        <v>128</v>
      </c>
      <c r="C58" s="11" t="s">
        <v>160</v>
      </c>
      <c r="D58" s="11"/>
      <c r="E58" s="13">
        <v>205194518</v>
      </c>
      <c r="F58" s="11"/>
      <c r="G58" s="9">
        <f t="shared" si="0"/>
        <v>1.974264704203484E-3</v>
      </c>
      <c r="H58" s="11"/>
      <c r="I58" s="13">
        <v>410389036</v>
      </c>
      <c r="J58" s="11"/>
      <c r="K58" s="9">
        <f t="shared" si="1"/>
        <v>2.1418808120777792E-3</v>
      </c>
    </row>
    <row r="59" spans="1:11" x14ac:dyDescent="0.55000000000000004">
      <c r="A59" s="3" t="s">
        <v>128</v>
      </c>
      <c r="C59" s="11" t="s">
        <v>161</v>
      </c>
      <c r="D59" s="11"/>
      <c r="E59" s="13">
        <v>1916003825</v>
      </c>
      <c r="F59" s="11"/>
      <c r="G59" s="9">
        <f t="shared" si="0"/>
        <v>1.8434696802262375E-2</v>
      </c>
      <c r="H59" s="11"/>
      <c r="I59" s="13">
        <v>3878424637</v>
      </c>
      <c r="J59" s="11"/>
      <c r="K59" s="9">
        <f t="shared" si="1"/>
        <v>2.0242069310740615E-2</v>
      </c>
    </row>
    <row r="60" spans="1:11" x14ac:dyDescent="0.55000000000000004">
      <c r="A60" s="3" t="s">
        <v>113</v>
      </c>
      <c r="C60" s="11" t="s">
        <v>162</v>
      </c>
      <c r="D60" s="11"/>
      <c r="E60" s="13">
        <v>139735972</v>
      </c>
      <c r="F60" s="11"/>
      <c r="G60" s="9">
        <f t="shared" si="0"/>
        <v>1.344459881853015E-3</v>
      </c>
      <c r="H60" s="11"/>
      <c r="I60" s="13">
        <v>234228965</v>
      </c>
      <c r="J60" s="11"/>
      <c r="K60" s="9">
        <f t="shared" si="1"/>
        <v>1.2224754604953376E-3</v>
      </c>
    </row>
    <row r="61" spans="1:11" x14ac:dyDescent="0.55000000000000004">
      <c r="A61" s="3" t="s">
        <v>113</v>
      </c>
      <c r="C61" s="11" t="s">
        <v>163</v>
      </c>
      <c r="D61" s="11"/>
      <c r="E61" s="13">
        <v>168870504</v>
      </c>
      <c r="F61" s="11"/>
      <c r="G61" s="9">
        <f t="shared" si="0"/>
        <v>1.6247757439029305E-3</v>
      </c>
      <c r="H61" s="11"/>
      <c r="I61" s="13">
        <v>270083709</v>
      </c>
      <c r="J61" s="11"/>
      <c r="K61" s="9">
        <f t="shared" si="1"/>
        <v>1.4096066493401607E-3</v>
      </c>
    </row>
    <row r="62" spans="1:11" x14ac:dyDescent="0.55000000000000004">
      <c r="A62" s="3" t="s">
        <v>128</v>
      </c>
      <c r="C62" s="11" t="s">
        <v>164</v>
      </c>
      <c r="D62" s="11"/>
      <c r="E62" s="13">
        <v>5642849307</v>
      </c>
      <c r="F62" s="11"/>
      <c r="G62" s="9">
        <f t="shared" si="0"/>
        <v>5.4292279962124476E-2</v>
      </c>
      <c r="H62" s="11"/>
      <c r="I62" s="13">
        <v>11285698614</v>
      </c>
      <c r="J62" s="11"/>
      <c r="K62" s="9">
        <f t="shared" si="1"/>
        <v>5.890172297931319E-2</v>
      </c>
    </row>
    <row r="63" spans="1:11" x14ac:dyDescent="0.55000000000000004">
      <c r="A63" s="3" t="s">
        <v>128</v>
      </c>
      <c r="C63" s="11" t="s">
        <v>165</v>
      </c>
      <c r="D63" s="11"/>
      <c r="E63" s="13">
        <v>2847073945</v>
      </c>
      <c r="F63" s="11"/>
      <c r="G63" s="9">
        <f t="shared" si="0"/>
        <v>2.7392922845389425E-2</v>
      </c>
      <c r="H63" s="11"/>
      <c r="I63" s="13">
        <v>5992010910</v>
      </c>
      <c r="J63" s="11"/>
      <c r="K63" s="9">
        <f t="shared" si="1"/>
        <v>3.1273187312659378E-2</v>
      </c>
    </row>
    <row r="64" spans="1:11" x14ac:dyDescent="0.55000000000000004">
      <c r="A64" s="3" t="s">
        <v>128</v>
      </c>
      <c r="C64" s="11" t="s">
        <v>166</v>
      </c>
      <c r="D64" s="11"/>
      <c r="E64" s="13">
        <v>12183424638</v>
      </c>
      <c r="F64" s="11"/>
      <c r="G64" s="9">
        <f t="shared" si="0"/>
        <v>0.11722196807970528</v>
      </c>
      <c r="H64" s="11"/>
      <c r="I64" s="13">
        <v>24366849276</v>
      </c>
      <c r="J64" s="11"/>
      <c r="K64" s="9">
        <f t="shared" si="1"/>
        <v>0.12717417459236344</v>
      </c>
    </row>
    <row r="65" spans="1:11" ht="24.75" thickBot="1" x14ac:dyDescent="0.6">
      <c r="A65" s="3" t="s">
        <v>128</v>
      </c>
      <c r="C65" s="11" t="s">
        <v>167</v>
      </c>
      <c r="D65" s="11"/>
      <c r="E65" s="13">
        <v>391109578</v>
      </c>
      <c r="F65" s="11"/>
      <c r="G65" s="9">
        <f>E65/$E$66</f>
        <v>3.7630334516116047E-3</v>
      </c>
      <c r="H65" s="11"/>
      <c r="I65" s="13">
        <v>529890396</v>
      </c>
      <c r="J65" s="11"/>
      <c r="K65" s="9">
        <f t="shared" si="1"/>
        <v>2.7655760074854828E-3</v>
      </c>
    </row>
    <row r="66" spans="1:11" ht="24.75" thickBot="1" x14ac:dyDescent="0.6">
      <c r="A66" s="3" t="s">
        <v>34</v>
      </c>
      <c r="C66" s="11" t="s">
        <v>34</v>
      </c>
      <c r="D66" s="11"/>
      <c r="E66" s="12">
        <f>SUM(E8:E65)</f>
        <v>103934653526</v>
      </c>
      <c r="F66" s="11"/>
      <c r="G66" s="23">
        <f>SUM(G8:G65)</f>
        <v>1</v>
      </c>
      <c r="H66" s="11"/>
      <c r="I66" s="12">
        <f>SUM(I8:I65)</f>
        <v>191602181450</v>
      </c>
      <c r="J66" s="11"/>
      <c r="K66" s="23">
        <f>SUM(K8:K65)</f>
        <v>1</v>
      </c>
    </row>
    <row r="67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7" sqref="E17"/>
    </sheetView>
  </sheetViews>
  <sheetFormatPr defaultRowHeight="24" x14ac:dyDescent="0.55000000000000004"/>
  <cols>
    <col min="1" max="1" width="31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 x14ac:dyDescent="0.55000000000000004">
      <c r="A6" s="2" t="s">
        <v>201</v>
      </c>
      <c r="C6" s="2" t="s">
        <v>170</v>
      </c>
      <c r="E6" s="2" t="s">
        <v>6</v>
      </c>
    </row>
    <row r="7" spans="1:5" ht="24.75" x14ac:dyDescent="0.55000000000000004">
      <c r="A7" s="2" t="s">
        <v>201</v>
      </c>
      <c r="C7" s="2" t="s">
        <v>103</v>
      </c>
      <c r="E7" s="2" t="s">
        <v>103</v>
      </c>
    </row>
    <row r="8" spans="1:5" x14ac:dyDescent="0.55000000000000004">
      <c r="A8" s="3" t="s">
        <v>202</v>
      </c>
      <c r="C8" s="13">
        <v>666354990</v>
      </c>
      <c r="D8" s="11"/>
      <c r="E8" s="13">
        <v>666354990</v>
      </c>
    </row>
    <row r="9" spans="1:5" x14ac:dyDescent="0.55000000000000004">
      <c r="A9" s="3" t="s">
        <v>207</v>
      </c>
      <c r="C9" s="13">
        <v>0</v>
      </c>
      <c r="D9" s="11"/>
      <c r="E9" s="13">
        <v>1709317847</v>
      </c>
    </row>
    <row r="10" spans="1:5" x14ac:dyDescent="0.55000000000000004">
      <c r="A10" s="3" t="s">
        <v>34</v>
      </c>
      <c r="C10" s="12">
        <f>SUM(C8:C9)</f>
        <v>666354990</v>
      </c>
      <c r="D10" s="11"/>
      <c r="E10" s="12">
        <f>SUM(E8:E9)</f>
        <v>2375672837</v>
      </c>
    </row>
    <row r="11" spans="1:5" x14ac:dyDescent="0.55000000000000004">
      <c r="C11" s="11"/>
      <c r="D11" s="11"/>
      <c r="E11" s="11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27CA-C73E-4C8C-ACBA-5D7C34428786}">
  <dimension ref="A2:M19"/>
  <sheetViews>
    <sheetView rightToLeft="1" topLeftCell="A5" workbookViewId="0">
      <selection activeCell="C24" sqref="C24"/>
    </sheetView>
  </sheetViews>
  <sheetFormatPr defaultRowHeight="24" x14ac:dyDescent="0.55000000000000004"/>
  <cols>
    <col min="1" max="1" width="41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  <c r="H3" s="1" t="s">
        <v>168</v>
      </c>
      <c r="I3" s="1" t="s">
        <v>168</v>
      </c>
      <c r="J3" s="1" t="s">
        <v>168</v>
      </c>
      <c r="K3" s="1" t="s">
        <v>168</v>
      </c>
      <c r="L3" s="1" t="s">
        <v>168</v>
      </c>
      <c r="M3" s="1" t="s">
        <v>168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7" t="s">
        <v>169</v>
      </c>
      <c r="C6" s="2" t="s">
        <v>170</v>
      </c>
      <c r="D6" s="2" t="s">
        <v>170</v>
      </c>
      <c r="E6" s="2" t="s">
        <v>170</v>
      </c>
      <c r="F6" s="2" t="s">
        <v>170</v>
      </c>
      <c r="G6" s="2" t="s">
        <v>170</v>
      </c>
      <c r="I6" s="2" t="s">
        <v>171</v>
      </c>
      <c r="J6" s="2" t="s">
        <v>171</v>
      </c>
      <c r="K6" s="2" t="s">
        <v>171</v>
      </c>
      <c r="L6" s="2" t="s">
        <v>171</v>
      </c>
      <c r="M6" s="2" t="s">
        <v>171</v>
      </c>
    </row>
    <row r="7" spans="1:13" ht="25.5" thickBot="1" x14ac:dyDescent="0.6">
      <c r="A7" s="7" t="s">
        <v>172</v>
      </c>
      <c r="C7" s="7" t="s">
        <v>173</v>
      </c>
      <c r="E7" s="7" t="s">
        <v>174</v>
      </c>
      <c r="G7" s="7" t="s">
        <v>175</v>
      </c>
      <c r="I7" s="7" t="s">
        <v>173</v>
      </c>
      <c r="K7" s="7" t="s">
        <v>174</v>
      </c>
      <c r="M7" s="7" t="s">
        <v>175</v>
      </c>
    </row>
    <row r="8" spans="1:13" x14ac:dyDescent="0.55000000000000004">
      <c r="A8" s="3" t="s">
        <v>97</v>
      </c>
      <c r="C8" s="13">
        <v>2002260273</v>
      </c>
      <c r="D8" s="11"/>
      <c r="E8" s="11">
        <v>0</v>
      </c>
      <c r="F8" s="11"/>
      <c r="G8" s="13">
        <v>2002260273</v>
      </c>
      <c r="H8" s="11"/>
      <c r="I8" s="13">
        <v>3928825343</v>
      </c>
      <c r="J8" s="11"/>
      <c r="K8" s="11">
        <v>0</v>
      </c>
      <c r="L8" s="11"/>
      <c r="M8" s="13">
        <v>3928825343</v>
      </c>
    </row>
    <row r="9" spans="1:13" x14ac:dyDescent="0.55000000000000004">
      <c r="A9" s="3" t="s">
        <v>94</v>
      </c>
      <c r="C9" s="13">
        <v>201202738</v>
      </c>
      <c r="D9" s="11"/>
      <c r="E9" s="11">
        <v>0</v>
      </c>
      <c r="F9" s="11"/>
      <c r="G9" s="13">
        <v>201202738</v>
      </c>
      <c r="H9" s="11"/>
      <c r="I9" s="13">
        <v>394835987</v>
      </c>
      <c r="J9" s="11"/>
      <c r="K9" s="11">
        <v>0</v>
      </c>
      <c r="L9" s="11"/>
      <c r="M9" s="13">
        <v>394835987</v>
      </c>
    </row>
    <row r="10" spans="1:13" x14ac:dyDescent="0.55000000000000004">
      <c r="A10" s="3" t="s">
        <v>91</v>
      </c>
      <c r="C10" s="13">
        <v>56706735</v>
      </c>
      <c r="D10" s="11"/>
      <c r="E10" s="11">
        <v>0</v>
      </c>
      <c r="F10" s="11"/>
      <c r="G10" s="13">
        <v>56706735</v>
      </c>
      <c r="H10" s="11"/>
      <c r="I10" s="13">
        <v>111461456</v>
      </c>
      <c r="J10" s="11"/>
      <c r="K10" s="11">
        <v>0</v>
      </c>
      <c r="L10" s="11"/>
      <c r="M10" s="13">
        <v>111461456</v>
      </c>
    </row>
    <row r="11" spans="1:13" x14ac:dyDescent="0.55000000000000004">
      <c r="A11" s="3" t="s">
        <v>88</v>
      </c>
      <c r="C11" s="13">
        <v>98743684</v>
      </c>
      <c r="D11" s="11"/>
      <c r="E11" s="11">
        <v>0</v>
      </c>
      <c r="F11" s="11"/>
      <c r="G11" s="13">
        <v>98743684</v>
      </c>
      <c r="H11" s="11"/>
      <c r="I11" s="13">
        <v>193712941</v>
      </c>
      <c r="J11" s="11"/>
      <c r="K11" s="11">
        <v>0</v>
      </c>
      <c r="L11" s="11"/>
      <c r="M11" s="13">
        <v>193712941</v>
      </c>
    </row>
    <row r="12" spans="1:13" x14ac:dyDescent="0.55000000000000004">
      <c r="A12" s="3" t="s">
        <v>85</v>
      </c>
      <c r="C12" s="13">
        <v>4047151639</v>
      </c>
      <c r="D12" s="11"/>
      <c r="E12" s="11">
        <v>0</v>
      </c>
      <c r="F12" s="11"/>
      <c r="G12" s="13">
        <v>4047151639</v>
      </c>
      <c r="H12" s="11"/>
      <c r="I12" s="13">
        <v>7943326503</v>
      </c>
      <c r="J12" s="11"/>
      <c r="K12" s="11">
        <v>0</v>
      </c>
      <c r="L12" s="11"/>
      <c r="M12" s="13">
        <v>7943326503</v>
      </c>
    </row>
    <row r="13" spans="1:13" x14ac:dyDescent="0.55000000000000004">
      <c r="A13" s="3" t="s">
        <v>82</v>
      </c>
      <c r="C13" s="13">
        <v>98016516</v>
      </c>
      <c r="D13" s="11"/>
      <c r="E13" s="11">
        <v>0</v>
      </c>
      <c r="F13" s="11"/>
      <c r="G13" s="13">
        <v>98016516</v>
      </c>
      <c r="H13" s="11"/>
      <c r="I13" s="13">
        <v>197003708</v>
      </c>
      <c r="J13" s="11"/>
      <c r="K13" s="11">
        <v>0</v>
      </c>
      <c r="L13" s="11"/>
      <c r="M13" s="13">
        <v>197003708</v>
      </c>
    </row>
    <row r="14" spans="1:13" x14ac:dyDescent="0.55000000000000004">
      <c r="A14" s="3" t="s">
        <v>79</v>
      </c>
      <c r="C14" s="13">
        <v>394487705</v>
      </c>
      <c r="D14" s="11"/>
      <c r="E14" s="11">
        <v>0</v>
      </c>
      <c r="F14" s="11"/>
      <c r="G14" s="13">
        <v>394487705</v>
      </c>
      <c r="H14" s="11"/>
      <c r="I14" s="13">
        <v>773877733</v>
      </c>
      <c r="J14" s="11"/>
      <c r="K14" s="11">
        <v>0</v>
      </c>
      <c r="L14" s="11"/>
      <c r="M14" s="13">
        <v>773877733</v>
      </c>
    </row>
    <row r="15" spans="1:13" ht="24.75" thickBot="1" x14ac:dyDescent="0.6">
      <c r="A15" s="3" t="s">
        <v>76</v>
      </c>
      <c r="C15" s="13">
        <v>187309581</v>
      </c>
      <c r="D15" s="11"/>
      <c r="E15" s="11">
        <v>0</v>
      </c>
      <c r="F15" s="11"/>
      <c r="G15" s="13">
        <v>187309581</v>
      </c>
      <c r="H15" s="11"/>
      <c r="I15" s="13">
        <v>367572321</v>
      </c>
      <c r="J15" s="11"/>
      <c r="K15" s="11">
        <v>0</v>
      </c>
      <c r="L15" s="11"/>
      <c r="M15" s="13">
        <v>367572321</v>
      </c>
    </row>
    <row r="16" spans="1:13" ht="25.5" thickBot="1" x14ac:dyDescent="0.65">
      <c r="A16" s="4" t="s">
        <v>34</v>
      </c>
      <c r="C16" s="12">
        <f>SUM(C8:C15)</f>
        <v>7085878871</v>
      </c>
      <c r="D16" s="11"/>
      <c r="E16" s="12">
        <f>SUM(E8:E15)</f>
        <v>0</v>
      </c>
      <c r="F16" s="11"/>
      <c r="G16" s="12">
        <f>SUM(G8:G15)</f>
        <v>7085878871</v>
      </c>
      <c r="H16" s="11"/>
      <c r="I16" s="12">
        <f>SUM(I8:I15)</f>
        <v>13910615992</v>
      </c>
      <c r="J16" s="11"/>
      <c r="K16" s="12">
        <f>SUM(K8:K15)</f>
        <v>0</v>
      </c>
      <c r="L16" s="11"/>
      <c r="M16" s="12">
        <f>SUM(M8:M15)</f>
        <v>13910615992</v>
      </c>
    </row>
    <row r="17" spans="3:13" ht="24.75" thickTop="1" x14ac:dyDescent="0.55000000000000004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3:13" x14ac:dyDescent="0.5500000000000000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x14ac:dyDescent="0.55000000000000004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9"/>
  <sheetViews>
    <sheetView rightToLeft="1" topLeftCell="B19" workbookViewId="0">
      <selection activeCell="U29" sqref="U29"/>
    </sheetView>
  </sheetViews>
  <sheetFormatPr defaultRowHeight="24" x14ac:dyDescent="0.55000000000000004"/>
  <cols>
    <col min="1" max="1" width="38.85546875" style="3" bestFit="1" customWidth="1"/>
    <col min="2" max="2" width="1" style="3" customWidth="1"/>
    <col min="3" max="3" width="22" style="3" customWidth="1"/>
    <col min="4" max="4" width="1" style="3" customWidth="1"/>
    <col min="5" max="5" width="24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4" style="3" customWidth="1"/>
    <col min="16" max="16" width="1" style="3" customWidth="1"/>
    <col min="17" max="17" width="23" style="3" customWidth="1"/>
    <col min="18" max="18" width="1" style="3" customWidth="1"/>
    <col min="19" max="19" width="24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  <c r="H3" s="1" t="s">
        <v>168</v>
      </c>
      <c r="I3" s="1" t="s">
        <v>168</v>
      </c>
      <c r="J3" s="1" t="s">
        <v>168</v>
      </c>
      <c r="K3" s="1" t="s">
        <v>168</v>
      </c>
      <c r="L3" s="1" t="s">
        <v>168</v>
      </c>
      <c r="M3" s="1" t="s">
        <v>168</v>
      </c>
      <c r="N3" s="1" t="s">
        <v>168</v>
      </c>
      <c r="O3" s="1" t="s">
        <v>168</v>
      </c>
      <c r="P3" s="1" t="s">
        <v>168</v>
      </c>
      <c r="Q3" s="1" t="s">
        <v>168</v>
      </c>
      <c r="R3" s="1" t="s">
        <v>168</v>
      </c>
      <c r="S3" s="1" t="s">
        <v>168</v>
      </c>
      <c r="T3" s="1" t="s">
        <v>168</v>
      </c>
      <c r="U3" s="1" t="s">
        <v>168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170</v>
      </c>
      <c r="D6" s="2" t="s">
        <v>170</v>
      </c>
      <c r="E6" s="2" t="s">
        <v>170</v>
      </c>
      <c r="F6" s="2" t="s">
        <v>170</v>
      </c>
      <c r="G6" s="2" t="s">
        <v>170</v>
      </c>
      <c r="H6" s="2" t="s">
        <v>170</v>
      </c>
      <c r="I6" s="2" t="s">
        <v>170</v>
      </c>
      <c r="J6" s="2" t="s">
        <v>170</v>
      </c>
      <c r="K6" s="2" t="s">
        <v>170</v>
      </c>
      <c r="M6" s="2" t="s">
        <v>171</v>
      </c>
      <c r="N6" s="2" t="s">
        <v>171</v>
      </c>
      <c r="O6" s="2" t="s">
        <v>171</v>
      </c>
      <c r="P6" s="2" t="s">
        <v>171</v>
      </c>
      <c r="Q6" s="2" t="s">
        <v>171</v>
      </c>
      <c r="R6" s="2" t="s">
        <v>171</v>
      </c>
      <c r="S6" s="2" t="s">
        <v>171</v>
      </c>
      <c r="T6" s="2" t="s">
        <v>171</v>
      </c>
      <c r="U6" s="2" t="s">
        <v>171</v>
      </c>
    </row>
    <row r="7" spans="1:21" ht="25.5" thickBot="1" x14ac:dyDescent="0.6">
      <c r="A7" s="2" t="s">
        <v>3</v>
      </c>
      <c r="C7" s="2" t="s">
        <v>190</v>
      </c>
      <c r="E7" s="2" t="s">
        <v>191</v>
      </c>
      <c r="G7" s="2" t="s">
        <v>192</v>
      </c>
      <c r="I7" s="2" t="s">
        <v>103</v>
      </c>
      <c r="K7" s="2" t="s">
        <v>193</v>
      </c>
      <c r="M7" s="2" t="s">
        <v>190</v>
      </c>
      <c r="O7" s="2" t="s">
        <v>191</v>
      </c>
      <c r="Q7" s="2" t="s">
        <v>192</v>
      </c>
      <c r="S7" s="2" t="s">
        <v>103</v>
      </c>
      <c r="U7" s="2" t="s">
        <v>193</v>
      </c>
    </row>
    <row r="8" spans="1:21" x14ac:dyDescent="0.55000000000000004">
      <c r="A8" s="15" t="s">
        <v>16</v>
      </c>
      <c r="B8" s="15"/>
      <c r="C8" s="16">
        <v>0</v>
      </c>
      <c r="D8" s="16"/>
      <c r="E8" s="16">
        <v>-121120330183</v>
      </c>
      <c r="F8" s="16"/>
      <c r="G8" s="16">
        <v>-64588790387</v>
      </c>
      <c r="H8" s="16"/>
      <c r="I8" s="16">
        <f>C8+E8+G8</f>
        <v>-185709120570</v>
      </c>
      <c r="K8" s="9">
        <f>I8/$I$28</f>
        <v>6.0775315640776546E-2</v>
      </c>
      <c r="M8" s="16">
        <v>0</v>
      </c>
      <c r="N8" s="16"/>
      <c r="O8" s="16">
        <v>-107657419951</v>
      </c>
      <c r="P8" s="16"/>
      <c r="Q8" s="16">
        <v>-179313907357</v>
      </c>
      <c r="R8" s="16"/>
      <c r="S8" s="16">
        <f>M8+O8+Q8</f>
        <v>-286971327308</v>
      </c>
      <c r="U8" s="9">
        <f>S8/$S$28</f>
        <v>6.4171854076046433E-2</v>
      </c>
    </row>
    <row r="9" spans="1:21" x14ac:dyDescent="0.55000000000000004">
      <c r="A9" s="15" t="s">
        <v>19</v>
      </c>
      <c r="B9" s="15"/>
      <c r="C9" s="16">
        <v>0</v>
      </c>
      <c r="D9" s="16"/>
      <c r="E9" s="16">
        <v>1524590019</v>
      </c>
      <c r="F9" s="16"/>
      <c r="G9" s="16">
        <v>41993871305</v>
      </c>
      <c r="H9" s="16"/>
      <c r="I9" s="16">
        <f t="shared" ref="I9:I28" si="0">C9+E9+G9</f>
        <v>43518461324</v>
      </c>
      <c r="K9" s="9">
        <f t="shared" ref="K9:K29" si="1">I9/$I$28</f>
        <v>-1.4241886532277741E-2</v>
      </c>
      <c r="M9" s="16">
        <v>0</v>
      </c>
      <c r="N9" s="16"/>
      <c r="O9" s="16">
        <v>2682766908</v>
      </c>
      <c r="P9" s="16"/>
      <c r="Q9" s="16">
        <v>91801265925</v>
      </c>
      <c r="R9" s="16"/>
      <c r="S9" s="16">
        <f t="shared" ref="S9:S28" si="2">M9+O9+Q9</f>
        <v>94484032833</v>
      </c>
      <c r="U9" s="9">
        <f t="shared" ref="U9:U29" si="3">S9/$S$28</f>
        <v>-2.1128297465649384E-2</v>
      </c>
    </row>
    <row r="10" spans="1:21" x14ac:dyDescent="0.55000000000000004">
      <c r="A10" s="15" t="s">
        <v>20</v>
      </c>
      <c r="B10" s="15"/>
      <c r="C10" s="16">
        <v>0</v>
      </c>
      <c r="D10" s="16"/>
      <c r="E10" s="16">
        <v>-256170647</v>
      </c>
      <c r="F10" s="16"/>
      <c r="G10" s="16">
        <v>1130748983</v>
      </c>
      <c r="H10" s="16"/>
      <c r="I10" s="16">
        <f t="shared" si="0"/>
        <v>874578336</v>
      </c>
      <c r="K10" s="9">
        <f t="shared" si="1"/>
        <v>-2.8621520720060735E-4</v>
      </c>
      <c r="M10" s="16">
        <v>0</v>
      </c>
      <c r="N10" s="16"/>
      <c r="O10" s="16">
        <v>283293104</v>
      </c>
      <c r="P10" s="16"/>
      <c r="Q10" s="16">
        <v>1802575657</v>
      </c>
      <c r="R10" s="16"/>
      <c r="S10" s="16">
        <f t="shared" si="2"/>
        <v>2085868761</v>
      </c>
      <c r="U10" s="9">
        <f t="shared" si="3"/>
        <v>-4.6643707233166599E-4</v>
      </c>
    </row>
    <row r="11" spans="1:21" x14ac:dyDescent="0.55000000000000004">
      <c r="A11" s="15" t="s">
        <v>28</v>
      </c>
      <c r="B11" s="15"/>
      <c r="C11" s="16">
        <v>0</v>
      </c>
      <c r="D11" s="16"/>
      <c r="E11" s="16">
        <v>-25500644574</v>
      </c>
      <c r="F11" s="16"/>
      <c r="G11" s="16">
        <v>-9770095804</v>
      </c>
      <c r="H11" s="16"/>
      <c r="I11" s="16">
        <f t="shared" si="0"/>
        <v>-35270740378</v>
      </c>
      <c r="K11" s="9">
        <f t="shared" si="1"/>
        <v>1.1542730765066766E-2</v>
      </c>
      <c r="M11" s="16">
        <v>0</v>
      </c>
      <c r="N11" s="16"/>
      <c r="O11" s="16">
        <v>-30205053459</v>
      </c>
      <c r="P11" s="16"/>
      <c r="Q11" s="16">
        <v>-30085368211</v>
      </c>
      <c r="R11" s="16"/>
      <c r="S11" s="16">
        <f t="shared" si="2"/>
        <v>-60290421670</v>
      </c>
      <c r="U11" s="9">
        <f t="shared" si="3"/>
        <v>1.3482002463047784E-2</v>
      </c>
    </row>
    <row r="12" spans="1:21" x14ac:dyDescent="0.55000000000000004">
      <c r="A12" s="15" t="s">
        <v>26</v>
      </c>
      <c r="B12" s="15"/>
      <c r="C12" s="16">
        <v>0</v>
      </c>
      <c r="D12" s="16"/>
      <c r="E12" s="16">
        <v>-126576651283</v>
      </c>
      <c r="F12" s="16"/>
      <c r="G12" s="16">
        <v>-59754056873</v>
      </c>
      <c r="H12" s="16"/>
      <c r="I12" s="16">
        <f t="shared" si="0"/>
        <v>-186330708156</v>
      </c>
      <c r="K12" s="9">
        <f t="shared" si="1"/>
        <v>6.0978736892363911E-2</v>
      </c>
      <c r="M12" s="16">
        <v>0</v>
      </c>
      <c r="N12" s="16"/>
      <c r="O12" s="16">
        <v>-190471491635</v>
      </c>
      <c r="P12" s="16"/>
      <c r="Q12" s="16">
        <v>-91661149060</v>
      </c>
      <c r="R12" s="16"/>
      <c r="S12" s="16">
        <f t="shared" si="2"/>
        <v>-282132640695</v>
      </c>
      <c r="U12" s="9">
        <f t="shared" si="3"/>
        <v>6.3089838342412205E-2</v>
      </c>
    </row>
    <row r="13" spans="1:21" x14ac:dyDescent="0.55000000000000004">
      <c r="A13" s="15" t="s">
        <v>21</v>
      </c>
      <c r="B13" s="15"/>
      <c r="C13" s="16">
        <v>0</v>
      </c>
      <c r="D13" s="16"/>
      <c r="E13" s="16">
        <v>-267183671741</v>
      </c>
      <c r="F13" s="16"/>
      <c r="G13" s="16">
        <v>-64431172</v>
      </c>
      <c r="H13" s="16"/>
      <c r="I13" s="16">
        <f t="shared" si="0"/>
        <v>-267248102913</v>
      </c>
      <c r="K13" s="9">
        <f t="shared" si="1"/>
        <v>8.7459828354602115E-2</v>
      </c>
      <c r="M13" s="16">
        <v>52081188000</v>
      </c>
      <c r="N13" s="16"/>
      <c r="O13" s="16">
        <v>-508125065894</v>
      </c>
      <c r="P13" s="16"/>
      <c r="Q13" s="16">
        <v>-393403491</v>
      </c>
      <c r="R13" s="16"/>
      <c r="S13" s="16">
        <f t="shared" si="2"/>
        <v>-456437281385</v>
      </c>
      <c r="U13" s="9">
        <f t="shared" si="3"/>
        <v>0.10206743262705405</v>
      </c>
    </row>
    <row r="14" spans="1:21" x14ac:dyDescent="0.55000000000000004">
      <c r="A14" s="15" t="s">
        <v>23</v>
      </c>
      <c r="B14" s="15"/>
      <c r="C14" s="16">
        <v>0</v>
      </c>
      <c r="D14" s="16"/>
      <c r="E14" s="16">
        <v>-115422092585</v>
      </c>
      <c r="F14" s="16"/>
      <c r="G14" s="16">
        <v>-89265849655</v>
      </c>
      <c r="H14" s="16"/>
      <c r="I14" s="16">
        <f t="shared" si="0"/>
        <v>-204687942240</v>
      </c>
      <c r="K14" s="9">
        <f t="shared" si="1"/>
        <v>6.6986340031737937E-2</v>
      </c>
      <c r="M14" s="16">
        <v>0</v>
      </c>
      <c r="N14" s="16"/>
      <c r="O14" s="16">
        <v>-171115873783</v>
      </c>
      <c r="P14" s="16"/>
      <c r="Q14" s="16">
        <v>-138841008230</v>
      </c>
      <c r="R14" s="16"/>
      <c r="S14" s="16">
        <f t="shared" si="2"/>
        <v>-309956882013</v>
      </c>
      <c r="U14" s="9">
        <f t="shared" si="3"/>
        <v>6.9311829822832904E-2</v>
      </c>
    </row>
    <row r="15" spans="1:21" x14ac:dyDescent="0.55000000000000004">
      <c r="A15" s="15" t="s">
        <v>17</v>
      </c>
      <c r="B15" s="15"/>
      <c r="C15" s="16">
        <v>0</v>
      </c>
      <c r="D15" s="16"/>
      <c r="E15" s="16">
        <v>-11818802382</v>
      </c>
      <c r="F15" s="16"/>
      <c r="G15" s="16">
        <v>-7391031590</v>
      </c>
      <c r="H15" s="16"/>
      <c r="I15" s="16">
        <f t="shared" si="0"/>
        <v>-19209833972</v>
      </c>
      <c r="K15" s="9">
        <f t="shared" si="1"/>
        <v>6.2866256620667613E-3</v>
      </c>
      <c r="M15" s="16">
        <v>52799489750</v>
      </c>
      <c r="N15" s="16"/>
      <c r="O15" s="16">
        <v>-84036610294</v>
      </c>
      <c r="P15" s="16"/>
      <c r="Q15" s="16">
        <v>-7391031590</v>
      </c>
      <c r="R15" s="16"/>
      <c r="S15" s="16">
        <f t="shared" si="2"/>
        <v>-38628152134</v>
      </c>
      <c r="U15" s="9">
        <f t="shared" si="3"/>
        <v>8.6379366371675363E-3</v>
      </c>
    </row>
    <row r="16" spans="1:21" x14ac:dyDescent="0.55000000000000004">
      <c r="A16" s="15" t="s">
        <v>22</v>
      </c>
      <c r="B16" s="15"/>
      <c r="C16" s="16">
        <v>0</v>
      </c>
      <c r="D16" s="16"/>
      <c r="E16" s="16">
        <v>-368348589270</v>
      </c>
      <c r="F16" s="16"/>
      <c r="G16" s="16">
        <v>-43605039959</v>
      </c>
      <c r="H16" s="16"/>
      <c r="I16" s="16">
        <f t="shared" si="0"/>
        <v>-411953629229</v>
      </c>
      <c r="K16" s="9">
        <f t="shared" si="1"/>
        <v>0.13481627487605685</v>
      </c>
      <c r="M16" s="16">
        <v>0</v>
      </c>
      <c r="N16" s="16"/>
      <c r="O16" s="16">
        <v>-470180613498</v>
      </c>
      <c r="P16" s="16"/>
      <c r="Q16" s="16">
        <v>-65809856218</v>
      </c>
      <c r="R16" s="16"/>
      <c r="S16" s="16">
        <f t="shared" si="2"/>
        <v>-535990469716</v>
      </c>
      <c r="U16" s="9">
        <f t="shared" si="3"/>
        <v>0.119856929719849</v>
      </c>
    </row>
    <row r="17" spans="1:21" x14ac:dyDescent="0.55000000000000004">
      <c r="A17" s="15" t="s">
        <v>33</v>
      </c>
      <c r="B17" s="15"/>
      <c r="C17" s="16">
        <v>0</v>
      </c>
      <c r="D17" s="16"/>
      <c r="E17" s="16">
        <v>0</v>
      </c>
      <c r="F17" s="16"/>
      <c r="G17" s="16">
        <v>1805213864</v>
      </c>
      <c r="H17" s="16"/>
      <c r="I17" s="16">
        <f t="shared" si="0"/>
        <v>1805213864</v>
      </c>
      <c r="K17" s="9">
        <f t="shared" si="1"/>
        <v>-5.9077573598412237E-4</v>
      </c>
      <c r="M17" s="16">
        <v>0</v>
      </c>
      <c r="N17" s="16"/>
      <c r="O17" s="16">
        <v>0</v>
      </c>
      <c r="P17" s="16"/>
      <c r="Q17" s="16">
        <v>1805213864</v>
      </c>
      <c r="R17" s="16"/>
      <c r="S17" s="16">
        <f t="shared" si="2"/>
        <v>1805213864</v>
      </c>
      <c r="U17" s="9">
        <f t="shared" si="3"/>
        <v>-4.0367768356289901E-4</v>
      </c>
    </row>
    <row r="18" spans="1:21" x14ac:dyDescent="0.55000000000000004">
      <c r="A18" s="15" t="s">
        <v>25</v>
      </c>
      <c r="B18" s="15"/>
      <c r="C18" s="16">
        <v>0</v>
      </c>
      <c r="D18" s="16"/>
      <c r="E18" s="16">
        <v>-351341151608</v>
      </c>
      <c r="F18" s="16"/>
      <c r="G18" s="16">
        <v>-124921596442</v>
      </c>
      <c r="H18" s="16"/>
      <c r="I18" s="16">
        <f t="shared" si="0"/>
        <v>-476262748050</v>
      </c>
      <c r="K18" s="9">
        <f t="shared" si="1"/>
        <v>0.15586212864419891</v>
      </c>
      <c r="M18" s="16">
        <v>0</v>
      </c>
      <c r="N18" s="16"/>
      <c r="O18" s="16">
        <v>-783433835802</v>
      </c>
      <c r="P18" s="16"/>
      <c r="Q18" s="16">
        <v>-173578096103</v>
      </c>
      <c r="R18" s="16"/>
      <c r="S18" s="16">
        <f t="shared" si="2"/>
        <v>-957011931905</v>
      </c>
      <c r="U18" s="9">
        <f t="shared" si="3"/>
        <v>0.21400476005510294</v>
      </c>
    </row>
    <row r="19" spans="1:21" x14ac:dyDescent="0.55000000000000004">
      <c r="A19" s="15" t="s">
        <v>24</v>
      </c>
      <c r="B19" s="15"/>
      <c r="C19" s="16">
        <v>0</v>
      </c>
      <c r="D19" s="16"/>
      <c r="E19" s="16">
        <v>-290311298347</v>
      </c>
      <c r="F19" s="16"/>
      <c r="G19" s="16">
        <v>-84367576220</v>
      </c>
      <c r="H19" s="16"/>
      <c r="I19" s="16">
        <f t="shared" si="0"/>
        <v>-374678874567</v>
      </c>
      <c r="K19" s="9">
        <f t="shared" si="1"/>
        <v>0.12261770879022126</v>
      </c>
      <c r="M19" s="16">
        <v>0</v>
      </c>
      <c r="N19" s="16"/>
      <c r="O19" s="16">
        <v>-222490936508</v>
      </c>
      <c r="P19" s="16"/>
      <c r="Q19" s="16">
        <v>-170587451905</v>
      </c>
      <c r="R19" s="16"/>
      <c r="S19" s="16">
        <f t="shared" si="2"/>
        <v>-393078388413</v>
      </c>
      <c r="U19" s="9">
        <f t="shared" si="3"/>
        <v>8.7899265819729663E-2</v>
      </c>
    </row>
    <row r="20" spans="1:21" x14ac:dyDescent="0.55000000000000004">
      <c r="A20" s="15" t="s">
        <v>30</v>
      </c>
      <c r="B20" s="15"/>
      <c r="C20" s="16">
        <v>0</v>
      </c>
      <c r="D20" s="16"/>
      <c r="E20" s="16">
        <v>19903767343</v>
      </c>
      <c r="F20" s="16"/>
      <c r="G20" s="16">
        <v>11431906445</v>
      </c>
      <c r="H20" s="16"/>
      <c r="I20" s="16">
        <f t="shared" si="0"/>
        <v>31335673788</v>
      </c>
      <c r="K20" s="9">
        <f t="shared" si="1"/>
        <v>-1.0254937718927286E-2</v>
      </c>
      <c r="M20" s="16">
        <v>0</v>
      </c>
      <c r="N20" s="16"/>
      <c r="O20" s="16">
        <v>51089618898</v>
      </c>
      <c r="P20" s="16"/>
      <c r="Q20" s="16">
        <v>11741208457</v>
      </c>
      <c r="R20" s="16"/>
      <c r="S20" s="16">
        <f t="shared" si="2"/>
        <v>62830827355</v>
      </c>
      <c r="U20" s="9">
        <f t="shared" si="3"/>
        <v>-1.4050082014552281E-2</v>
      </c>
    </row>
    <row r="21" spans="1:21" x14ac:dyDescent="0.55000000000000004">
      <c r="A21" s="15" t="s">
        <v>27</v>
      </c>
      <c r="B21" s="15"/>
      <c r="C21" s="16">
        <v>0</v>
      </c>
      <c r="D21" s="16"/>
      <c r="E21" s="16">
        <v>-28814455073</v>
      </c>
      <c r="F21" s="16"/>
      <c r="G21" s="16">
        <v>-20690751506</v>
      </c>
      <c r="H21" s="16"/>
      <c r="I21" s="16">
        <f t="shared" si="0"/>
        <v>-49505206579</v>
      </c>
      <c r="K21" s="9">
        <f t="shared" si="1"/>
        <v>1.6201113582714397E-2</v>
      </c>
      <c r="M21" s="16">
        <v>0</v>
      </c>
      <c r="N21" s="16"/>
      <c r="O21" s="16">
        <v>-53531784305</v>
      </c>
      <c r="P21" s="16"/>
      <c r="Q21" s="16">
        <v>-56813746851</v>
      </c>
      <c r="R21" s="16"/>
      <c r="S21" s="16">
        <f t="shared" si="2"/>
        <v>-110345531156</v>
      </c>
      <c r="U21" s="9">
        <f t="shared" si="3"/>
        <v>2.4675208459717313E-2</v>
      </c>
    </row>
    <row r="22" spans="1:21" x14ac:dyDescent="0.55000000000000004">
      <c r="A22" s="15" t="s">
        <v>18</v>
      </c>
      <c r="B22" s="15"/>
      <c r="C22" s="16">
        <v>0</v>
      </c>
      <c r="D22" s="16"/>
      <c r="E22" s="16">
        <v>-165410874360</v>
      </c>
      <c r="F22" s="16"/>
      <c r="G22" s="16">
        <v>-74648345066</v>
      </c>
      <c r="H22" s="16"/>
      <c r="I22" s="16">
        <f t="shared" si="0"/>
        <v>-240059219426</v>
      </c>
      <c r="K22" s="9">
        <f t="shared" si="1"/>
        <v>7.8561972553169504E-2</v>
      </c>
      <c r="M22" s="16">
        <v>0</v>
      </c>
      <c r="N22" s="16"/>
      <c r="O22" s="16">
        <v>-210242335823</v>
      </c>
      <c r="P22" s="16"/>
      <c r="Q22" s="16">
        <v>-146081640016</v>
      </c>
      <c r="R22" s="16"/>
      <c r="S22" s="16">
        <f t="shared" si="2"/>
        <v>-356323975839</v>
      </c>
      <c r="U22" s="9">
        <f t="shared" si="3"/>
        <v>7.9680330421287915E-2</v>
      </c>
    </row>
    <row r="23" spans="1:21" x14ac:dyDescent="0.55000000000000004">
      <c r="A23" s="15" t="s">
        <v>15</v>
      </c>
      <c r="B23" s="15"/>
      <c r="C23" s="16">
        <v>0</v>
      </c>
      <c r="D23" s="16"/>
      <c r="E23" s="16">
        <v>-55023300713</v>
      </c>
      <c r="F23" s="16"/>
      <c r="G23" s="16">
        <v>157029333812</v>
      </c>
      <c r="H23" s="16"/>
      <c r="I23" s="16">
        <f t="shared" si="0"/>
        <v>102006033099</v>
      </c>
      <c r="K23" s="9">
        <f t="shared" si="1"/>
        <v>-3.3382576148264322E-2</v>
      </c>
      <c r="M23" s="16">
        <v>0</v>
      </c>
      <c r="N23" s="16"/>
      <c r="O23" s="16">
        <v>53624746314</v>
      </c>
      <c r="P23" s="16"/>
      <c r="Q23" s="16">
        <v>922659929406</v>
      </c>
      <c r="R23" s="16"/>
      <c r="S23" s="16">
        <f t="shared" si="2"/>
        <v>976284675720</v>
      </c>
      <c r="U23" s="9">
        <f t="shared" si="3"/>
        <v>-0.21831448575258983</v>
      </c>
    </row>
    <row r="24" spans="1:21" x14ac:dyDescent="0.55000000000000004">
      <c r="A24" s="15" t="s">
        <v>29</v>
      </c>
      <c r="B24" s="15"/>
      <c r="C24" s="16">
        <v>0</v>
      </c>
      <c r="D24" s="16"/>
      <c r="E24" s="16">
        <v>26273272842</v>
      </c>
      <c r="F24" s="16"/>
      <c r="G24" s="16">
        <v>3681209745</v>
      </c>
      <c r="H24" s="16"/>
      <c r="I24" s="16">
        <f t="shared" si="0"/>
        <v>29954482587</v>
      </c>
      <c r="K24" s="9">
        <f t="shared" si="1"/>
        <v>-9.802927979484264E-3</v>
      </c>
      <c r="M24" s="16">
        <v>0</v>
      </c>
      <c r="N24" s="16"/>
      <c r="O24" s="16">
        <v>59870572166</v>
      </c>
      <c r="P24" s="16"/>
      <c r="Q24" s="16">
        <v>4481659708</v>
      </c>
      <c r="R24" s="16"/>
      <c r="S24" s="16">
        <f t="shared" si="2"/>
        <v>64352231874</v>
      </c>
      <c r="U24" s="9">
        <f t="shared" si="3"/>
        <v>-1.4390294919094902E-2</v>
      </c>
    </row>
    <row r="25" spans="1:21" x14ac:dyDescent="0.55000000000000004">
      <c r="A25" s="15" t="s">
        <v>189</v>
      </c>
      <c r="B25" s="15"/>
      <c r="C25" s="16">
        <v>0</v>
      </c>
      <c r="D25" s="16"/>
      <c r="E25" s="16">
        <v>0</v>
      </c>
      <c r="F25" s="16"/>
      <c r="G25" s="16">
        <v>0</v>
      </c>
      <c r="H25" s="16"/>
      <c r="I25" s="16">
        <f t="shared" si="0"/>
        <v>0</v>
      </c>
      <c r="K25" s="9">
        <f t="shared" si="1"/>
        <v>0</v>
      </c>
      <c r="M25" s="16">
        <v>0</v>
      </c>
      <c r="N25" s="16"/>
      <c r="O25" s="16">
        <v>0</v>
      </c>
      <c r="P25" s="16"/>
      <c r="Q25" s="16">
        <v>517356062</v>
      </c>
      <c r="R25" s="16"/>
      <c r="S25" s="16">
        <f t="shared" si="2"/>
        <v>517356062</v>
      </c>
      <c r="U25" s="9">
        <f t="shared" si="3"/>
        <v>-1.1568994724127798E-4</v>
      </c>
    </row>
    <row r="26" spans="1:21" x14ac:dyDescent="0.55000000000000004">
      <c r="A26" s="15" t="s">
        <v>32</v>
      </c>
      <c r="B26" s="15"/>
      <c r="C26" s="16">
        <v>280711442609</v>
      </c>
      <c r="D26" s="16"/>
      <c r="E26" s="16">
        <v>-1099742965702</v>
      </c>
      <c r="F26" s="16"/>
      <c r="G26" s="16">
        <v>0</v>
      </c>
      <c r="H26" s="16"/>
      <c r="I26" s="16">
        <f t="shared" si="0"/>
        <v>-819031523093</v>
      </c>
      <c r="K26" s="9">
        <f t="shared" si="1"/>
        <v>0.26803691268873603</v>
      </c>
      <c r="M26" s="16">
        <v>280711442609</v>
      </c>
      <c r="N26" s="16"/>
      <c r="O26" s="16">
        <v>-2178381570230</v>
      </c>
      <c r="P26" s="16"/>
      <c r="Q26" s="16">
        <v>0</v>
      </c>
      <c r="R26" s="16"/>
      <c r="S26" s="16">
        <f t="shared" si="2"/>
        <v>-1897670127621</v>
      </c>
      <c r="U26" s="9">
        <f t="shared" si="3"/>
        <v>0.42435253604087997</v>
      </c>
    </row>
    <row r="27" spans="1:21" x14ac:dyDescent="0.55000000000000004">
      <c r="A27" s="15" t="s">
        <v>31</v>
      </c>
      <c r="B27" s="15"/>
      <c r="C27" s="16">
        <v>0</v>
      </c>
      <c r="D27" s="16"/>
      <c r="E27" s="16">
        <v>4786302400</v>
      </c>
      <c r="F27" s="16"/>
      <c r="G27" s="16">
        <v>0</v>
      </c>
      <c r="H27" s="16"/>
      <c r="I27" s="16">
        <f t="shared" si="0"/>
        <v>4786302400</v>
      </c>
      <c r="K27" s="9">
        <f t="shared" si="1"/>
        <v>-1.5663691595726474E-3</v>
      </c>
      <c r="M27" s="16">
        <v>0</v>
      </c>
      <c r="N27" s="16"/>
      <c r="O27" s="16">
        <v>10558020000</v>
      </c>
      <c r="P27" s="16"/>
      <c r="Q27" s="16">
        <v>0</v>
      </c>
      <c r="R27" s="16"/>
      <c r="S27" s="16">
        <f t="shared" si="2"/>
        <v>10558020000</v>
      </c>
      <c r="U27" s="9">
        <f t="shared" si="3"/>
        <v>-2.3609596301054992E-3</v>
      </c>
    </row>
    <row r="28" spans="1:21" ht="25.5" thickBot="1" x14ac:dyDescent="0.65">
      <c r="A28" s="4" t="s">
        <v>34</v>
      </c>
      <c r="C28" s="21">
        <f>SUM(C8:C27)</f>
        <v>280711442609</v>
      </c>
      <c r="D28" s="16"/>
      <c r="E28" s="21">
        <f>SUM(E8:E27)</f>
        <v>-2974383065864</v>
      </c>
      <c r="F28" s="16"/>
      <c r="G28" s="21">
        <f>SUM(G8:G27)</f>
        <v>-361995280520</v>
      </c>
      <c r="H28" s="16"/>
      <c r="I28" s="21">
        <f>SUM(I8:I27)</f>
        <v>-3055666903775</v>
      </c>
      <c r="K28" s="24">
        <f t="shared" si="1"/>
        <v>1</v>
      </c>
      <c r="M28" s="21">
        <f>SUM(M8:M27)</f>
        <v>385592120359</v>
      </c>
      <c r="N28" s="16"/>
      <c r="O28" s="21">
        <f>SUM(O8:O27)</f>
        <v>-4831763573792</v>
      </c>
      <c r="P28" s="16"/>
      <c r="Q28" s="21">
        <f>SUM(Q8:Q27)</f>
        <v>-25747449953</v>
      </c>
      <c r="R28" s="16"/>
      <c r="S28" s="21">
        <f>SUM(S8:S27)</f>
        <v>-4471918903386</v>
      </c>
      <c r="U28" s="24">
        <f t="shared" si="3"/>
        <v>1</v>
      </c>
    </row>
    <row r="29" spans="1:21" ht="24.75" thickTop="1" x14ac:dyDescent="0.55000000000000004">
      <c r="C29" s="22">
        <f>C28-'درآمد سود سهام'!M11</f>
        <v>0</v>
      </c>
      <c r="E29" s="22"/>
      <c r="G29" s="22"/>
      <c r="K29" s="9"/>
      <c r="M29" s="22">
        <f>M28-'درآمد سود سهام'!S11</f>
        <v>0</v>
      </c>
      <c r="O29" s="22"/>
      <c r="Q29" s="22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26"/>
  <sheetViews>
    <sheetView rightToLeft="1" topLeftCell="A16" workbookViewId="0">
      <selection activeCell="M18" sqref="M18"/>
    </sheetView>
  </sheetViews>
  <sheetFormatPr defaultRowHeight="24" x14ac:dyDescent="0.55000000000000004"/>
  <cols>
    <col min="1" max="1" width="32.855468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9.140625" style="3" customWidth="1"/>
    <col min="20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9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  <c r="H3" s="1" t="s">
        <v>168</v>
      </c>
      <c r="I3" s="1" t="s">
        <v>168</v>
      </c>
      <c r="J3" s="1" t="s">
        <v>168</v>
      </c>
      <c r="K3" s="1" t="s">
        <v>168</v>
      </c>
      <c r="L3" s="1" t="s">
        <v>168</v>
      </c>
      <c r="M3" s="1" t="s">
        <v>168</v>
      </c>
      <c r="N3" s="1" t="s">
        <v>168</v>
      </c>
      <c r="O3" s="1" t="s">
        <v>168</v>
      </c>
      <c r="P3" s="1" t="s">
        <v>168</v>
      </c>
      <c r="Q3" s="1" t="s">
        <v>168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9" ht="24.75" x14ac:dyDescent="0.55000000000000004">
      <c r="A6" s="2" t="s">
        <v>172</v>
      </c>
      <c r="C6" s="2" t="s">
        <v>170</v>
      </c>
      <c r="D6" s="2" t="s">
        <v>170</v>
      </c>
      <c r="E6" s="2" t="s">
        <v>170</v>
      </c>
      <c r="F6" s="2" t="s">
        <v>170</v>
      </c>
      <c r="G6" s="2" t="s">
        <v>170</v>
      </c>
      <c r="H6" s="2" t="s">
        <v>170</v>
      </c>
      <c r="I6" s="2" t="s">
        <v>170</v>
      </c>
      <c r="K6" s="2" t="s">
        <v>171</v>
      </c>
      <c r="L6" s="2" t="s">
        <v>171</v>
      </c>
      <c r="M6" s="2" t="s">
        <v>171</v>
      </c>
      <c r="N6" s="2" t="s">
        <v>171</v>
      </c>
      <c r="O6" s="2" t="s">
        <v>171</v>
      </c>
      <c r="P6" s="2" t="s">
        <v>171</v>
      </c>
      <c r="Q6" s="2" t="s">
        <v>171</v>
      </c>
    </row>
    <row r="7" spans="1:19" ht="24.75" x14ac:dyDescent="0.55000000000000004">
      <c r="A7" s="2" t="s">
        <v>172</v>
      </c>
      <c r="C7" s="2" t="s">
        <v>194</v>
      </c>
      <c r="E7" s="2" t="s">
        <v>191</v>
      </c>
      <c r="G7" s="2" t="s">
        <v>192</v>
      </c>
      <c r="I7" s="2" t="s">
        <v>195</v>
      </c>
      <c r="K7" s="2" t="s">
        <v>194</v>
      </c>
      <c r="M7" s="2" t="s">
        <v>191</v>
      </c>
      <c r="O7" s="2" t="s">
        <v>192</v>
      </c>
      <c r="Q7" s="2" t="s">
        <v>195</v>
      </c>
    </row>
    <row r="8" spans="1:19" x14ac:dyDescent="0.55000000000000004">
      <c r="A8" s="15" t="s">
        <v>67</v>
      </c>
      <c r="B8" s="15"/>
      <c r="C8" s="16">
        <v>0</v>
      </c>
      <c r="D8" s="16"/>
      <c r="E8" s="16">
        <v>2670617383</v>
      </c>
      <c r="F8" s="16"/>
      <c r="G8" s="16">
        <v>229395</v>
      </c>
      <c r="H8" s="16"/>
      <c r="I8" s="16">
        <f t="shared" ref="I8:I24" si="0">C8+E8+G8</f>
        <v>2670846778</v>
      </c>
      <c r="K8" s="16">
        <v>0</v>
      </c>
      <c r="L8" s="16"/>
      <c r="M8" s="16">
        <v>4954682333</v>
      </c>
      <c r="N8" s="16"/>
      <c r="O8" s="16">
        <v>229395</v>
      </c>
      <c r="P8" s="16"/>
      <c r="Q8" s="16">
        <f t="shared" ref="Q8:Q24" si="1">K8+M8+O8</f>
        <v>4954911728</v>
      </c>
      <c r="R8" s="16"/>
      <c r="S8" s="16"/>
    </row>
    <row r="9" spans="1:19" x14ac:dyDescent="0.55000000000000004">
      <c r="A9" s="15" t="s">
        <v>97</v>
      </c>
      <c r="B9" s="15"/>
      <c r="C9" s="16">
        <v>2002260273</v>
      </c>
      <c r="D9" s="16"/>
      <c r="E9" s="16">
        <v>0</v>
      </c>
      <c r="F9" s="16"/>
      <c r="G9" s="16">
        <v>0</v>
      </c>
      <c r="H9" s="16"/>
      <c r="I9" s="16">
        <f t="shared" si="0"/>
        <v>2002260273</v>
      </c>
      <c r="K9" s="16">
        <v>3928825343</v>
      </c>
      <c r="L9" s="16"/>
      <c r="M9" s="16">
        <v>0</v>
      </c>
      <c r="N9" s="16"/>
      <c r="O9" s="16">
        <v>0</v>
      </c>
      <c r="P9" s="16"/>
      <c r="Q9" s="16">
        <f t="shared" si="1"/>
        <v>3928825343</v>
      </c>
      <c r="R9" s="16"/>
      <c r="S9" s="16"/>
    </row>
    <row r="10" spans="1:19" x14ac:dyDescent="0.55000000000000004">
      <c r="A10" s="15" t="s">
        <v>94</v>
      </c>
      <c r="B10" s="15"/>
      <c r="C10" s="16">
        <v>201202738</v>
      </c>
      <c r="D10" s="16"/>
      <c r="E10" s="16">
        <v>0</v>
      </c>
      <c r="F10" s="16"/>
      <c r="G10" s="16">
        <v>0</v>
      </c>
      <c r="H10" s="16"/>
      <c r="I10" s="16">
        <f t="shared" si="0"/>
        <v>201202738</v>
      </c>
      <c r="K10" s="16">
        <v>394835987</v>
      </c>
      <c r="L10" s="16"/>
      <c r="M10" s="16">
        <v>0</v>
      </c>
      <c r="N10" s="16"/>
      <c r="O10" s="16">
        <v>0</v>
      </c>
      <c r="P10" s="16"/>
      <c r="Q10" s="16">
        <f t="shared" si="1"/>
        <v>394835987</v>
      </c>
      <c r="R10" s="16"/>
      <c r="S10" s="16"/>
    </row>
    <row r="11" spans="1:19" x14ac:dyDescent="0.55000000000000004">
      <c r="A11" s="15" t="s">
        <v>91</v>
      </c>
      <c r="B11" s="15"/>
      <c r="C11" s="16">
        <v>56706735</v>
      </c>
      <c r="D11" s="16"/>
      <c r="E11" s="16">
        <v>0</v>
      </c>
      <c r="F11" s="16"/>
      <c r="G11" s="16">
        <v>0</v>
      </c>
      <c r="H11" s="16"/>
      <c r="I11" s="16">
        <f t="shared" si="0"/>
        <v>56706735</v>
      </c>
      <c r="K11" s="16">
        <v>111461456</v>
      </c>
      <c r="L11" s="16"/>
      <c r="M11" s="16">
        <v>0</v>
      </c>
      <c r="N11" s="16"/>
      <c r="O11" s="16">
        <v>0</v>
      </c>
      <c r="P11" s="16"/>
      <c r="Q11" s="16">
        <f t="shared" si="1"/>
        <v>111461456</v>
      </c>
      <c r="R11" s="16"/>
      <c r="S11" s="16"/>
    </row>
    <row r="12" spans="1:19" x14ac:dyDescent="0.55000000000000004">
      <c r="A12" s="15" t="s">
        <v>88</v>
      </c>
      <c r="B12" s="15"/>
      <c r="C12" s="16">
        <v>98743684</v>
      </c>
      <c r="D12" s="16"/>
      <c r="E12" s="16">
        <v>0</v>
      </c>
      <c r="F12" s="16"/>
      <c r="G12" s="16">
        <v>0</v>
      </c>
      <c r="H12" s="16"/>
      <c r="I12" s="16">
        <f t="shared" si="0"/>
        <v>98743684</v>
      </c>
      <c r="K12" s="16">
        <v>193712941</v>
      </c>
      <c r="L12" s="16"/>
      <c r="M12" s="16">
        <v>0</v>
      </c>
      <c r="N12" s="16"/>
      <c r="O12" s="16">
        <v>0</v>
      </c>
      <c r="P12" s="16"/>
      <c r="Q12" s="16">
        <f t="shared" si="1"/>
        <v>193712941</v>
      </c>
      <c r="R12" s="16"/>
      <c r="S12" s="16"/>
    </row>
    <row r="13" spans="1:19" x14ac:dyDescent="0.55000000000000004">
      <c r="A13" s="15" t="s">
        <v>85</v>
      </c>
      <c r="B13" s="15"/>
      <c r="C13" s="16">
        <v>4047151639</v>
      </c>
      <c r="D13" s="16"/>
      <c r="E13" s="16">
        <v>0</v>
      </c>
      <c r="F13" s="16"/>
      <c r="G13" s="16">
        <v>0</v>
      </c>
      <c r="H13" s="16"/>
      <c r="I13" s="16">
        <f t="shared" si="0"/>
        <v>4047151639</v>
      </c>
      <c r="K13" s="16">
        <v>7943326503</v>
      </c>
      <c r="L13" s="16"/>
      <c r="M13" s="16">
        <v>0</v>
      </c>
      <c r="N13" s="16"/>
      <c r="O13" s="16">
        <v>0</v>
      </c>
      <c r="P13" s="16"/>
      <c r="Q13" s="16">
        <f>K13+M13+O13</f>
        <v>7943326503</v>
      </c>
      <c r="R13" s="16"/>
      <c r="S13" s="16"/>
    </row>
    <row r="14" spans="1:19" x14ac:dyDescent="0.55000000000000004">
      <c r="A14" s="15" t="s">
        <v>82</v>
      </c>
      <c r="B14" s="15"/>
      <c r="C14" s="16">
        <v>98016516</v>
      </c>
      <c r="D14" s="16"/>
      <c r="E14" s="16">
        <v>0</v>
      </c>
      <c r="F14" s="16"/>
      <c r="G14" s="16">
        <v>0</v>
      </c>
      <c r="H14" s="16"/>
      <c r="I14" s="16">
        <f t="shared" si="0"/>
        <v>98016516</v>
      </c>
      <c r="K14" s="16">
        <v>197003708</v>
      </c>
      <c r="L14" s="16"/>
      <c r="M14" s="16">
        <v>0</v>
      </c>
      <c r="N14" s="16"/>
      <c r="O14" s="16">
        <v>0</v>
      </c>
      <c r="P14" s="16"/>
      <c r="Q14" s="16">
        <f t="shared" si="1"/>
        <v>197003708</v>
      </c>
      <c r="R14" s="16"/>
      <c r="S14" s="16"/>
    </row>
    <row r="15" spans="1:19" x14ac:dyDescent="0.55000000000000004">
      <c r="A15" s="15" t="s">
        <v>79</v>
      </c>
      <c r="B15" s="15"/>
      <c r="C15" s="16">
        <v>394487705</v>
      </c>
      <c r="D15" s="16"/>
      <c r="E15" s="16">
        <v>0</v>
      </c>
      <c r="F15" s="16"/>
      <c r="G15" s="16">
        <v>0</v>
      </c>
      <c r="H15" s="16"/>
      <c r="I15" s="16">
        <f t="shared" si="0"/>
        <v>394487705</v>
      </c>
      <c r="K15" s="16">
        <v>773877733</v>
      </c>
      <c r="L15" s="16"/>
      <c r="M15" s="16">
        <v>0</v>
      </c>
      <c r="N15" s="16"/>
      <c r="O15" s="16">
        <v>0</v>
      </c>
      <c r="P15" s="16"/>
      <c r="Q15" s="16">
        <f t="shared" si="1"/>
        <v>773877733</v>
      </c>
      <c r="R15" s="16"/>
      <c r="S15" s="16"/>
    </row>
    <row r="16" spans="1:19" x14ac:dyDescent="0.55000000000000004">
      <c r="A16" s="15" t="s">
        <v>76</v>
      </c>
      <c r="B16" s="15"/>
      <c r="C16" s="16">
        <v>187309581</v>
      </c>
      <c r="D16" s="16"/>
      <c r="E16" s="16">
        <v>0</v>
      </c>
      <c r="F16" s="16"/>
      <c r="G16" s="16">
        <v>0</v>
      </c>
      <c r="H16" s="16"/>
      <c r="I16" s="16">
        <f t="shared" si="0"/>
        <v>187309581</v>
      </c>
      <c r="K16" s="16">
        <v>367572321</v>
      </c>
      <c r="L16" s="16"/>
      <c r="M16" s="16">
        <v>0</v>
      </c>
      <c r="N16" s="16"/>
      <c r="O16" s="16">
        <v>0</v>
      </c>
      <c r="P16" s="16"/>
      <c r="Q16" s="16">
        <f t="shared" si="1"/>
        <v>367572321</v>
      </c>
      <c r="R16" s="16"/>
      <c r="S16" s="16"/>
    </row>
    <row r="17" spans="1:19" x14ac:dyDescent="0.55000000000000004">
      <c r="A17" s="15" t="s">
        <v>49</v>
      </c>
      <c r="B17" s="15"/>
      <c r="C17" s="16">
        <v>0</v>
      </c>
      <c r="D17" s="16"/>
      <c r="E17" s="16">
        <v>10052772820</v>
      </c>
      <c r="F17" s="16"/>
      <c r="G17" s="16">
        <v>0</v>
      </c>
      <c r="H17" s="16"/>
      <c r="I17" s="16">
        <f t="shared" si="0"/>
        <v>10052772820</v>
      </c>
      <c r="K17" s="16">
        <v>0</v>
      </c>
      <c r="L17" s="16"/>
      <c r="M17" s="16">
        <v>20105545640</v>
      </c>
      <c r="N17" s="16"/>
      <c r="O17" s="16">
        <v>0</v>
      </c>
      <c r="P17" s="16"/>
      <c r="Q17" s="16">
        <f t="shared" si="1"/>
        <v>20105545640</v>
      </c>
      <c r="R17" s="16"/>
      <c r="S17" s="16"/>
    </row>
    <row r="18" spans="1:19" x14ac:dyDescent="0.55000000000000004">
      <c r="A18" s="15" t="s">
        <v>52</v>
      </c>
      <c r="B18" s="15"/>
      <c r="C18" s="16">
        <v>0</v>
      </c>
      <c r="D18" s="16"/>
      <c r="E18" s="16">
        <v>228535357</v>
      </c>
      <c r="F18" s="16"/>
      <c r="G18" s="16">
        <v>0</v>
      </c>
      <c r="H18" s="16"/>
      <c r="I18" s="16">
        <f t="shared" si="0"/>
        <v>228535357</v>
      </c>
      <c r="K18" s="16">
        <v>0</v>
      </c>
      <c r="L18" s="16"/>
      <c r="M18" s="16">
        <v>457070713</v>
      </c>
      <c r="N18" s="16"/>
      <c r="O18" s="16">
        <v>0</v>
      </c>
      <c r="P18" s="16"/>
      <c r="Q18" s="16">
        <f t="shared" si="1"/>
        <v>457070713</v>
      </c>
      <c r="R18" s="16"/>
      <c r="S18" s="16"/>
    </row>
    <row r="19" spans="1:19" x14ac:dyDescent="0.55000000000000004">
      <c r="A19" s="15" t="s">
        <v>55</v>
      </c>
      <c r="B19" s="15"/>
      <c r="C19" s="16">
        <v>0</v>
      </c>
      <c r="D19" s="16"/>
      <c r="E19" s="16">
        <v>1142264509</v>
      </c>
      <c r="F19" s="16"/>
      <c r="G19" s="16">
        <v>0</v>
      </c>
      <c r="H19" s="16"/>
      <c r="I19" s="16">
        <f t="shared" si="0"/>
        <v>1142264509</v>
      </c>
      <c r="K19" s="16">
        <v>0</v>
      </c>
      <c r="L19" s="16"/>
      <c r="M19" s="16">
        <v>2284529014</v>
      </c>
      <c r="N19" s="16"/>
      <c r="O19" s="16">
        <v>0</v>
      </c>
      <c r="P19" s="16"/>
      <c r="Q19" s="16">
        <f t="shared" si="1"/>
        <v>2284529014</v>
      </c>
      <c r="R19" s="16"/>
      <c r="S19" s="16"/>
    </row>
    <row r="20" spans="1:19" x14ac:dyDescent="0.55000000000000004">
      <c r="A20" s="15" t="s">
        <v>58</v>
      </c>
      <c r="B20" s="15"/>
      <c r="C20" s="16">
        <v>0</v>
      </c>
      <c r="D20" s="16"/>
      <c r="E20" s="16">
        <v>685582870</v>
      </c>
      <c r="F20" s="16"/>
      <c r="G20" s="16">
        <v>0</v>
      </c>
      <c r="H20" s="16"/>
      <c r="I20" s="16">
        <f t="shared" si="0"/>
        <v>685582870</v>
      </c>
      <c r="K20" s="16">
        <v>0</v>
      </c>
      <c r="L20" s="16"/>
      <c r="M20" s="16">
        <v>1371165740</v>
      </c>
      <c r="N20" s="16"/>
      <c r="O20" s="16">
        <v>0</v>
      </c>
      <c r="P20" s="16"/>
      <c r="Q20" s="16">
        <f t="shared" si="1"/>
        <v>1371165740</v>
      </c>
      <c r="R20" s="16"/>
      <c r="S20" s="16"/>
    </row>
    <row r="21" spans="1:19" x14ac:dyDescent="0.55000000000000004">
      <c r="A21" s="15" t="s">
        <v>61</v>
      </c>
      <c r="B21" s="15"/>
      <c r="C21" s="16">
        <v>0</v>
      </c>
      <c r="D21" s="16"/>
      <c r="E21" s="16">
        <v>736299976</v>
      </c>
      <c r="F21" s="16"/>
      <c r="G21" s="16">
        <v>0</v>
      </c>
      <c r="H21" s="16"/>
      <c r="I21" s="16">
        <f t="shared" si="0"/>
        <v>736299976</v>
      </c>
      <c r="K21" s="16">
        <v>0</v>
      </c>
      <c r="L21" s="16"/>
      <c r="M21" s="16">
        <v>1472599952</v>
      </c>
      <c r="N21" s="16"/>
      <c r="O21" s="16">
        <v>0</v>
      </c>
      <c r="P21" s="16"/>
      <c r="Q21" s="16">
        <f t="shared" si="1"/>
        <v>1472599952</v>
      </c>
      <c r="R21" s="16"/>
      <c r="S21" s="16"/>
    </row>
    <row r="22" spans="1:19" x14ac:dyDescent="0.55000000000000004">
      <c r="A22" s="15" t="s">
        <v>64</v>
      </c>
      <c r="B22" s="15"/>
      <c r="C22" s="16">
        <v>0</v>
      </c>
      <c r="D22" s="16"/>
      <c r="E22" s="16">
        <v>729944823</v>
      </c>
      <c r="F22" s="16"/>
      <c r="G22" s="16">
        <v>0</v>
      </c>
      <c r="H22" s="16"/>
      <c r="I22" s="16">
        <f t="shared" si="0"/>
        <v>729944823</v>
      </c>
      <c r="K22" s="16">
        <v>0</v>
      </c>
      <c r="L22" s="16"/>
      <c r="M22" s="16">
        <v>1459889646</v>
      </c>
      <c r="N22" s="16"/>
      <c r="O22" s="16">
        <v>0</v>
      </c>
      <c r="P22" s="16"/>
      <c r="Q22" s="16">
        <f>K22+M22+O22</f>
        <v>1459889646</v>
      </c>
      <c r="R22" s="16"/>
      <c r="S22" s="16"/>
    </row>
    <row r="23" spans="1:19" x14ac:dyDescent="0.55000000000000004">
      <c r="A23" s="15" t="s">
        <v>70</v>
      </c>
      <c r="B23" s="15"/>
      <c r="C23" s="16">
        <v>0</v>
      </c>
      <c r="D23" s="16"/>
      <c r="E23" s="16">
        <v>423185271</v>
      </c>
      <c r="F23" s="16"/>
      <c r="G23" s="16">
        <v>0</v>
      </c>
      <c r="H23" s="16"/>
      <c r="I23" s="16">
        <f>C23+E23+G23</f>
        <v>423185271</v>
      </c>
      <c r="K23" s="16">
        <v>0</v>
      </c>
      <c r="L23" s="16"/>
      <c r="M23" s="16">
        <v>846370543</v>
      </c>
      <c r="N23" s="16"/>
      <c r="O23" s="16">
        <v>0</v>
      </c>
      <c r="P23" s="16"/>
      <c r="Q23" s="16">
        <f>K23+M23+O23</f>
        <v>846370543</v>
      </c>
      <c r="R23" s="16"/>
      <c r="S23" s="16"/>
    </row>
    <row r="24" spans="1:19" x14ac:dyDescent="0.55000000000000004">
      <c r="A24" s="15" t="s">
        <v>73</v>
      </c>
      <c r="B24" s="15"/>
      <c r="C24" s="16">
        <v>0</v>
      </c>
      <c r="D24" s="16"/>
      <c r="E24" s="16">
        <v>1230600076</v>
      </c>
      <c r="F24" s="16"/>
      <c r="G24" s="16">
        <v>0</v>
      </c>
      <c r="H24" s="16"/>
      <c r="I24" s="16">
        <f t="shared" si="0"/>
        <v>1230600076</v>
      </c>
      <c r="K24" s="16">
        <v>0</v>
      </c>
      <c r="L24" s="16"/>
      <c r="M24" s="16">
        <v>2461200152</v>
      </c>
      <c r="N24" s="16"/>
      <c r="O24" s="16">
        <v>0</v>
      </c>
      <c r="P24" s="16"/>
      <c r="Q24" s="16">
        <f t="shared" si="1"/>
        <v>2461200152</v>
      </c>
      <c r="R24" s="16"/>
      <c r="S24" s="16"/>
    </row>
    <row r="25" spans="1:19" ht="24.75" x14ac:dyDescent="0.6">
      <c r="A25" s="4" t="s">
        <v>34</v>
      </c>
      <c r="C25" s="12">
        <f>SUM(C8:C24)</f>
        <v>7085878871</v>
      </c>
      <c r="D25" s="11"/>
      <c r="E25" s="12">
        <f>SUM(E8:E24)</f>
        <v>17899803085</v>
      </c>
      <c r="F25" s="11"/>
      <c r="G25" s="12">
        <f>SUM(G8:G24)</f>
        <v>229395</v>
      </c>
      <c r="H25" s="11"/>
      <c r="I25" s="12">
        <f>SUM(I8:I24)</f>
        <v>24985911351</v>
      </c>
      <c r="J25" s="11"/>
      <c r="K25" s="12">
        <f>SUM(K8:K24)</f>
        <v>13910615992</v>
      </c>
      <c r="L25" s="11"/>
      <c r="M25" s="12">
        <f>SUM(M8:M24)</f>
        <v>35413053733</v>
      </c>
      <c r="N25" s="11"/>
      <c r="O25" s="12">
        <f>SUM(O8:O24)</f>
        <v>229395</v>
      </c>
      <c r="P25" s="11"/>
      <c r="Q25" s="12">
        <f>SUM(Q8:Q24)</f>
        <v>49323899120</v>
      </c>
    </row>
    <row r="26" spans="1:19" x14ac:dyDescent="0.55000000000000004">
      <c r="C26" s="5">
        <f>C25-'سود اوراق بهادار '!G16</f>
        <v>0</v>
      </c>
      <c r="E26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5C98-C75A-445E-83F4-121383FBF74E}">
  <dimension ref="A2:Y28"/>
  <sheetViews>
    <sheetView rightToLeft="1" topLeftCell="E5" workbookViewId="0">
      <selection activeCell="M16" sqref="M16"/>
    </sheetView>
  </sheetViews>
  <sheetFormatPr defaultRowHeight="24" x14ac:dyDescent="0.55000000000000004"/>
  <cols>
    <col min="1" max="1" width="39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20" style="3" customWidth="1"/>
    <col min="10" max="10" width="1" style="3" customWidth="1"/>
    <col min="11" max="11" width="25" style="3" customWidth="1"/>
    <col min="12" max="12" width="1" style="3" customWidth="1"/>
    <col min="13" max="13" width="21" style="3" customWidth="1"/>
    <col min="14" max="14" width="1" style="3" customWidth="1"/>
    <col min="15" max="15" width="25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5.5" thickBot="1" x14ac:dyDescent="0.6">
      <c r="A6" s="2" t="s">
        <v>3</v>
      </c>
      <c r="C6" s="2" t="s">
        <v>206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5.5" thickBot="1" x14ac:dyDescent="0.6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5.5" thickBot="1" x14ac:dyDescent="0.6">
      <c r="A8" s="2" t="s">
        <v>3</v>
      </c>
      <c r="C8" s="2" t="s">
        <v>7</v>
      </c>
      <c r="E8" s="2" t="s">
        <v>8</v>
      </c>
      <c r="G8" s="2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15</v>
      </c>
      <c r="C9" s="8">
        <v>36944239</v>
      </c>
      <c r="D9" s="8"/>
      <c r="E9" s="8">
        <v>7414573384176</v>
      </c>
      <c r="F9" s="8"/>
      <c r="G9" s="8">
        <v>7523218259130.4102</v>
      </c>
      <c r="H9" s="8"/>
      <c r="I9" s="8">
        <v>404894845</v>
      </c>
      <c r="J9" s="8"/>
      <c r="K9" s="8">
        <v>85918118849748</v>
      </c>
      <c r="L9" s="8"/>
      <c r="M9" s="8">
        <v>-413389163</v>
      </c>
      <c r="N9" s="8"/>
      <c r="O9" s="8">
        <v>87408423965624</v>
      </c>
      <c r="P9" s="8"/>
      <c r="Q9" s="8">
        <v>28449921</v>
      </c>
      <c r="R9" s="8"/>
      <c r="S9" s="8">
        <v>215691</v>
      </c>
      <c r="T9" s="8"/>
      <c r="U9" s="8">
        <v>6081294430144</v>
      </c>
      <c r="V9" s="8"/>
      <c r="W9" s="8">
        <v>6134919176352.5</v>
      </c>
      <c r="Y9" s="9">
        <v>0.13648140483491175</v>
      </c>
    </row>
    <row r="10" spans="1:25" x14ac:dyDescent="0.55000000000000004">
      <c r="A10" s="3" t="s">
        <v>16</v>
      </c>
      <c r="C10" s="8">
        <v>41580220</v>
      </c>
      <c r="D10" s="8"/>
      <c r="E10" s="8">
        <v>2585480860769</v>
      </c>
      <c r="F10" s="8"/>
      <c r="G10" s="8">
        <v>2587338253987.96</v>
      </c>
      <c r="H10" s="8"/>
      <c r="I10" s="8">
        <v>44903586</v>
      </c>
      <c r="J10" s="8"/>
      <c r="K10" s="8">
        <v>2558368332305</v>
      </c>
      <c r="L10" s="8"/>
      <c r="M10" s="8">
        <v>-43753533</v>
      </c>
      <c r="N10" s="8"/>
      <c r="O10" s="8">
        <v>2569037534338</v>
      </c>
      <c r="P10" s="8"/>
      <c r="Q10" s="8">
        <v>42730273</v>
      </c>
      <c r="R10" s="8"/>
      <c r="S10" s="8">
        <v>55968</v>
      </c>
      <c r="T10" s="8"/>
      <c r="U10" s="8">
        <v>2502903559950</v>
      </c>
      <c r="V10" s="8"/>
      <c r="W10" s="8">
        <v>2390959931383.1699</v>
      </c>
      <c r="Y10" s="9">
        <v>5.3190850760836406E-2</v>
      </c>
    </row>
    <row r="11" spans="1:25" x14ac:dyDescent="0.55000000000000004">
      <c r="A11" s="3" t="s">
        <v>18</v>
      </c>
      <c r="C11" s="8">
        <v>87975765</v>
      </c>
      <c r="D11" s="8"/>
      <c r="E11" s="8">
        <v>1787681788806</v>
      </c>
      <c r="F11" s="8"/>
      <c r="G11" s="8">
        <v>1714240431030.79</v>
      </c>
      <c r="H11" s="8"/>
      <c r="I11" s="8">
        <v>41568779</v>
      </c>
      <c r="J11" s="8"/>
      <c r="K11" s="8">
        <v>743457765410</v>
      </c>
      <c r="L11" s="8"/>
      <c r="M11" s="8">
        <v>-45176435</v>
      </c>
      <c r="N11" s="8"/>
      <c r="O11" s="8">
        <v>811556623873</v>
      </c>
      <c r="P11" s="8"/>
      <c r="Q11" s="8">
        <v>84368109</v>
      </c>
      <c r="R11" s="8"/>
      <c r="S11" s="8">
        <v>16670</v>
      </c>
      <c r="T11" s="8"/>
      <c r="U11" s="8">
        <v>1633510084427</v>
      </c>
      <c r="V11" s="8"/>
      <c r="W11" s="8">
        <v>1406082353140.46</v>
      </c>
      <c r="Y11" s="9">
        <v>3.1280623159616675E-2</v>
      </c>
    </row>
    <row r="12" spans="1:25" x14ac:dyDescent="0.55000000000000004">
      <c r="A12" s="3" t="s">
        <v>19</v>
      </c>
      <c r="C12" s="8">
        <v>122186452</v>
      </c>
      <c r="D12" s="8"/>
      <c r="E12" s="8">
        <v>2569548368079</v>
      </c>
      <c r="F12" s="8"/>
      <c r="G12" s="8">
        <v>2570706544969.3701</v>
      </c>
      <c r="H12" s="8"/>
      <c r="I12" s="8">
        <v>5231337992</v>
      </c>
      <c r="J12" s="8"/>
      <c r="K12" s="8">
        <v>111615263600167</v>
      </c>
      <c r="L12" s="8"/>
      <c r="M12" s="8">
        <v>-5213810221</v>
      </c>
      <c r="N12" s="8"/>
      <c r="O12" s="8">
        <v>111213730483953</v>
      </c>
      <c r="P12" s="8"/>
      <c r="Q12" s="8">
        <v>139714223</v>
      </c>
      <c r="R12" s="8"/>
      <c r="S12" s="8">
        <v>21586</v>
      </c>
      <c r="T12" s="8"/>
      <c r="U12" s="8">
        <v>3013075355599</v>
      </c>
      <c r="V12" s="8"/>
      <c r="W12" s="8">
        <v>3015758122507.3398</v>
      </c>
      <c r="Y12" s="9">
        <v>6.7090517962913127E-2</v>
      </c>
    </row>
    <row r="13" spans="1:25" x14ac:dyDescent="0.55000000000000004">
      <c r="A13" s="3" t="s">
        <v>20</v>
      </c>
      <c r="C13" s="8">
        <v>1396588</v>
      </c>
      <c r="D13" s="8"/>
      <c r="E13" s="8">
        <v>44375384567</v>
      </c>
      <c r="F13" s="8"/>
      <c r="G13" s="8">
        <v>44993817201.164299</v>
      </c>
      <c r="H13" s="8"/>
      <c r="I13" s="8">
        <v>2495731</v>
      </c>
      <c r="J13" s="8"/>
      <c r="K13" s="8">
        <v>81184865613</v>
      </c>
      <c r="L13" s="8"/>
      <c r="M13" s="8">
        <v>-3231207</v>
      </c>
      <c r="N13" s="8"/>
      <c r="O13" s="8">
        <v>105144812514</v>
      </c>
      <c r="P13" s="8"/>
      <c r="Q13" s="8">
        <v>661112</v>
      </c>
      <c r="R13" s="8"/>
      <c r="S13" s="8">
        <v>33145</v>
      </c>
      <c r="T13" s="8"/>
      <c r="U13" s="8">
        <v>21625155531</v>
      </c>
      <c r="V13" s="8"/>
      <c r="W13" s="8">
        <v>21908448635.517502</v>
      </c>
      <c r="Y13" s="9">
        <v>4.8738960719392683E-4</v>
      </c>
    </row>
    <row r="14" spans="1:25" x14ac:dyDescent="0.55000000000000004">
      <c r="A14" s="3" t="s">
        <v>22</v>
      </c>
      <c r="C14" s="8">
        <v>205116119</v>
      </c>
      <c r="D14" s="8"/>
      <c r="E14" s="8">
        <v>2747098503931</v>
      </c>
      <c r="F14" s="8"/>
      <c r="G14" s="8">
        <v>2540785134590.3301</v>
      </c>
      <c r="H14" s="8"/>
      <c r="I14" s="8">
        <v>35263725</v>
      </c>
      <c r="J14" s="8"/>
      <c r="K14" s="8">
        <v>409376442391</v>
      </c>
      <c r="L14" s="8"/>
      <c r="M14" s="8">
        <v>-37798044</v>
      </c>
      <c r="N14" s="8"/>
      <c r="O14" s="8">
        <v>439958952270</v>
      </c>
      <c r="P14" s="8"/>
      <c r="Q14" s="8">
        <v>202581800</v>
      </c>
      <c r="R14" s="8"/>
      <c r="S14" s="8">
        <v>10360</v>
      </c>
      <c r="T14" s="8"/>
      <c r="U14" s="8">
        <v>2655508397493</v>
      </c>
      <c r="V14" s="8"/>
      <c r="W14" s="8">
        <v>2098248995481.1001</v>
      </c>
      <c r="Y14" s="9">
        <v>4.6679012773394778E-2</v>
      </c>
    </row>
    <row r="15" spans="1:25" x14ac:dyDescent="0.55000000000000004">
      <c r="A15" s="3" t="s">
        <v>23</v>
      </c>
      <c r="C15" s="8">
        <v>104222363</v>
      </c>
      <c r="D15" s="8"/>
      <c r="E15" s="8">
        <v>1166008247936</v>
      </c>
      <c r="F15" s="8"/>
      <c r="G15" s="8">
        <v>1107620596306.8101</v>
      </c>
      <c r="H15" s="8"/>
      <c r="I15" s="8">
        <v>55109805</v>
      </c>
      <c r="J15" s="8"/>
      <c r="K15" s="8">
        <v>516762237462</v>
      </c>
      <c r="L15" s="8"/>
      <c r="M15" s="8">
        <v>-66710033</v>
      </c>
      <c r="N15" s="8"/>
      <c r="O15" s="8">
        <v>627963718100</v>
      </c>
      <c r="P15" s="8"/>
      <c r="Q15" s="8">
        <v>92622135</v>
      </c>
      <c r="R15" s="8"/>
      <c r="S15" s="8">
        <v>8550</v>
      </c>
      <c r="T15" s="8"/>
      <c r="U15" s="8">
        <v>964275088938</v>
      </c>
      <c r="V15" s="8"/>
      <c r="W15" s="8">
        <v>791731173427.11597</v>
      </c>
      <c r="Y15" s="9">
        <v>1.7613366972695912E-2</v>
      </c>
    </row>
    <row r="16" spans="1:25" x14ac:dyDescent="0.55000000000000004">
      <c r="A16" s="3" t="s">
        <v>24</v>
      </c>
      <c r="C16" s="8">
        <v>79274298</v>
      </c>
      <c r="D16" s="8"/>
      <c r="E16" s="8">
        <v>1725051477353</v>
      </c>
      <c r="F16" s="8"/>
      <c r="G16" s="8">
        <v>1794343848819.6499</v>
      </c>
      <c r="H16" s="8"/>
      <c r="I16" s="8">
        <v>82154474</v>
      </c>
      <c r="J16" s="8"/>
      <c r="K16" s="8">
        <v>1650639163857</v>
      </c>
      <c r="L16" s="8"/>
      <c r="M16" s="8">
        <v>-53056231</v>
      </c>
      <c r="N16" s="8"/>
      <c r="O16" s="8">
        <v>1042051994906</v>
      </c>
      <c r="P16" s="8"/>
      <c r="Q16" s="8">
        <v>108372541</v>
      </c>
      <c r="R16" s="8"/>
      <c r="S16" s="8">
        <v>18720</v>
      </c>
      <c r="T16" s="8"/>
      <c r="U16" s="8">
        <v>2249827430437</v>
      </c>
      <c r="V16" s="8"/>
      <c r="W16" s="8">
        <v>2028252143202.71</v>
      </c>
      <c r="Y16" s="9">
        <v>4.5121817241006959E-2</v>
      </c>
    </row>
    <row r="17" spans="1:25" x14ac:dyDescent="0.55000000000000004">
      <c r="A17" s="3" t="s">
        <v>25</v>
      </c>
      <c r="C17" s="8">
        <v>90729137</v>
      </c>
      <c r="D17" s="8"/>
      <c r="E17" s="8">
        <v>2378040548185</v>
      </c>
      <c r="F17" s="8"/>
      <c r="G17" s="8">
        <v>1774875390635.8799</v>
      </c>
      <c r="H17" s="8"/>
      <c r="I17" s="8">
        <v>19021719</v>
      </c>
      <c r="J17" s="8"/>
      <c r="K17" s="8">
        <v>317016778680</v>
      </c>
      <c r="L17" s="8"/>
      <c r="M17" s="8">
        <v>-17862392</v>
      </c>
      <c r="N17" s="8"/>
      <c r="O17" s="8">
        <v>296148863910</v>
      </c>
      <c r="P17" s="8"/>
      <c r="Q17" s="8">
        <v>91888464</v>
      </c>
      <c r="R17" s="8"/>
      <c r="S17" s="8">
        <v>14363</v>
      </c>
      <c r="T17" s="8"/>
      <c r="U17" s="8">
        <v>2244035609109</v>
      </c>
      <c r="V17" s="8"/>
      <c r="W17" s="8">
        <v>1319480557355</v>
      </c>
      <c r="Y17" s="9">
        <v>2.9354023246844392E-2</v>
      </c>
    </row>
    <row r="18" spans="1:25" x14ac:dyDescent="0.55000000000000004">
      <c r="A18" s="3" t="s">
        <v>26</v>
      </c>
      <c r="C18" s="8">
        <v>113322783</v>
      </c>
      <c r="D18" s="8"/>
      <c r="E18" s="8">
        <v>1664175443278</v>
      </c>
      <c r="F18" s="8"/>
      <c r="G18" s="8">
        <v>1575945535551.01</v>
      </c>
      <c r="H18" s="8"/>
      <c r="I18" s="8">
        <v>46766126</v>
      </c>
      <c r="J18" s="8"/>
      <c r="K18" s="8">
        <v>603060249474</v>
      </c>
      <c r="L18" s="8"/>
      <c r="M18" s="8">
        <v>-50077021</v>
      </c>
      <c r="N18" s="8"/>
      <c r="O18" s="8">
        <v>651948660316</v>
      </c>
      <c r="P18" s="8"/>
      <c r="Q18" s="8">
        <v>110011888</v>
      </c>
      <c r="R18" s="8"/>
      <c r="S18" s="8">
        <v>12190</v>
      </c>
      <c r="T18" s="8"/>
      <c r="U18" s="8">
        <v>1546945678351</v>
      </c>
      <c r="V18" s="8"/>
      <c r="W18" s="8">
        <v>1340726416552.75</v>
      </c>
      <c r="Y18" s="9">
        <v>2.982667245816744E-2</v>
      </c>
    </row>
    <row r="19" spans="1:25" x14ac:dyDescent="0.55000000000000004">
      <c r="A19" s="3" t="s">
        <v>27</v>
      </c>
      <c r="C19" s="8">
        <v>94797664</v>
      </c>
      <c r="D19" s="8"/>
      <c r="E19" s="8">
        <v>1027505016379</v>
      </c>
      <c r="F19" s="8"/>
      <c r="G19" s="8">
        <v>1003668833785.33</v>
      </c>
      <c r="H19" s="8"/>
      <c r="I19" s="8">
        <v>55986067</v>
      </c>
      <c r="J19" s="8"/>
      <c r="K19" s="8">
        <v>558395353659</v>
      </c>
      <c r="L19" s="8"/>
      <c r="M19" s="8">
        <v>-57062682</v>
      </c>
      <c r="N19" s="8"/>
      <c r="O19" s="8">
        <v>586814933186</v>
      </c>
      <c r="P19" s="8"/>
      <c r="Q19" s="8">
        <v>93721049</v>
      </c>
      <c r="R19" s="8"/>
      <c r="S19" s="8">
        <v>9880</v>
      </c>
      <c r="T19" s="8"/>
      <c r="U19" s="8">
        <v>978786219899</v>
      </c>
      <c r="V19" s="8"/>
      <c r="W19" s="8">
        <v>925744047678.521</v>
      </c>
      <c r="Y19" s="9">
        <v>2.0594704593947275E-2</v>
      </c>
    </row>
    <row r="20" spans="1:25" x14ac:dyDescent="0.55000000000000004">
      <c r="A20" s="3" t="s">
        <v>28</v>
      </c>
      <c r="C20" s="8">
        <v>43599338</v>
      </c>
      <c r="D20" s="8"/>
      <c r="E20" s="8">
        <v>411401448495</v>
      </c>
      <c r="F20" s="8"/>
      <c r="G20" s="8">
        <v>394480297572.88599</v>
      </c>
      <c r="H20" s="8"/>
      <c r="I20" s="8">
        <v>34122958</v>
      </c>
      <c r="J20" s="8"/>
      <c r="K20" s="8">
        <v>295033643706</v>
      </c>
      <c r="L20" s="8"/>
      <c r="M20" s="8">
        <v>-36226762</v>
      </c>
      <c r="N20" s="8"/>
      <c r="O20" s="8">
        <v>316964632169</v>
      </c>
      <c r="P20" s="8"/>
      <c r="Q20" s="8">
        <v>41495534</v>
      </c>
      <c r="R20" s="8"/>
      <c r="S20" s="8">
        <v>8130</v>
      </c>
      <c r="T20" s="8"/>
      <c r="U20" s="8">
        <v>372939814571</v>
      </c>
      <c r="V20" s="8"/>
      <c r="W20" s="8">
        <v>337278568730.78802</v>
      </c>
      <c r="Y20" s="9">
        <v>7.5033185536528355E-3</v>
      </c>
    </row>
    <row r="21" spans="1:25" x14ac:dyDescent="0.55000000000000004">
      <c r="A21" s="3" t="s">
        <v>29</v>
      </c>
      <c r="C21" s="8">
        <v>68300000</v>
      </c>
      <c r="D21" s="8"/>
      <c r="E21" s="8">
        <v>1091988226872</v>
      </c>
      <c r="F21" s="8"/>
      <c r="G21" s="8">
        <v>1169623054550</v>
      </c>
      <c r="H21" s="8"/>
      <c r="I21" s="8">
        <v>0</v>
      </c>
      <c r="J21" s="8"/>
      <c r="K21" s="8">
        <v>0</v>
      </c>
      <c r="L21" s="8"/>
      <c r="M21" s="8">
        <v>-5000000</v>
      </c>
      <c r="N21" s="8"/>
      <c r="O21" s="8">
        <v>86845613500</v>
      </c>
      <c r="P21" s="8"/>
      <c r="Q21" s="8">
        <v>63300000</v>
      </c>
      <c r="R21" s="8"/>
      <c r="S21" s="8">
        <v>17582</v>
      </c>
      <c r="T21" s="8"/>
      <c r="U21" s="8">
        <v>1012047653891</v>
      </c>
      <c r="V21" s="8"/>
      <c r="W21" s="8">
        <v>1112731923637.5</v>
      </c>
      <c r="Y21" s="9">
        <v>2.4754558581322989E-2</v>
      </c>
    </row>
    <row r="22" spans="1:25" x14ac:dyDescent="0.55000000000000004">
      <c r="A22" s="3" t="s">
        <v>30</v>
      </c>
      <c r="C22" s="8">
        <v>37900000</v>
      </c>
      <c r="D22" s="8"/>
      <c r="E22" s="8">
        <v>1165823061375</v>
      </c>
      <c r="F22" s="8"/>
      <c r="G22" s="8">
        <v>1230117009806.25</v>
      </c>
      <c r="H22" s="8"/>
      <c r="I22" s="8">
        <v>0</v>
      </c>
      <c r="J22" s="8"/>
      <c r="K22" s="8">
        <v>0</v>
      </c>
      <c r="L22" s="8"/>
      <c r="M22" s="8">
        <v>-8600000</v>
      </c>
      <c r="N22" s="8"/>
      <c r="O22" s="8">
        <v>283484886944</v>
      </c>
      <c r="P22" s="8"/>
      <c r="Q22" s="8">
        <v>29300000</v>
      </c>
      <c r="R22" s="8"/>
      <c r="S22" s="8">
        <v>33384</v>
      </c>
      <c r="T22" s="8"/>
      <c r="U22" s="8">
        <v>901282736102</v>
      </c>
      <c r="V22" s="8"/>
      <c r="W22" s="8">
        <v>977967796650</v>
      </c>
      <c r="Y22" s="9">
        <v>2.1756508102760721E-2</v>
      </c>
    </row>
    <row r="23" spans="1:25" x14ac:dyDescent="0.55000000000000004">
      <c r="A23" s="3" t="s">
        <v>31</v>
      </c>
      <c r="C23" s="8">
        <v>8800000</v>
      </c>
      <c r="D23" s="8"/>
      <c r="E23" s="8">
        <v>179091973394</v>
      </c>
      <c r="F23" s="8"/>
      <c r="G23" s="8">
        <v>186912147400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8800000</v>
      </c>
      <c r="R23" s="8"/>
      <c r="S23" s="8">
        <v>21788</v>
      </c>
      <c r="T23" s="8"/>
      <c r="U23" s="8">
        <v>179091973394</v>
      </c>
      <c r="V23" s="8"/>
      <c r="W23" s="8">
        <v>191698449800</v>
      </c>
      <c r="Y23" s="9">
        <v>4.264648478862946E-3</v>
      </c>
    </row>
    <row r="24" spans="1:25" ht="24.75" thickBot="1" x14ac:dyDescent="0.6">
      <c r="A24" s="3" t="s">
        <v>33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21287908</v>
      </c>
      <c r="J24" s="8"/>
      <c r="K24" s="8">
        <v>2082390353171</v>
      </c>
      <c r="L24" s="8"/>
      <c r="M24" s="8">
        <v>-21287908</v>
      </c>
      <c r="N24" s="8"/>
      <c r="O24" s="8">
        <v>2084195567035</v>
      </c>
      <c r="P24" s="8"/>
      <c r="Q24" s="8">
        <v>0</v>
      </c>
      <c r="R24" s="8"/>
      <c r="S24" s="8">
        <v>0</v>
      </c>
      <c r="T24" s="8"/>
      <c r="U24" s="8">
        <v>0</v>
      </c>
      <c r="V24" s="8"/>
      <c r="W24" s="8">
        <v>0</v>
      </c>
      <c r="Y24" s="9">
        <v>0</v>
      </c>
    </row>
    <row r="25" spans="1:25" ht="24.75" thickBot="1" x14ac:dyDescent="0.6">
      <c r="A25" s="3" t="s">
        <v>34</v>
      </c>
      <c r="C25" s="11" t="s">
        <v>34</v>
      </c>
      <c r="D25" s="11"/>
      <c r="E25" s="12">
        <f>SUM(E9:E24)</f>
        <v>27957843733595</v>
      </c>
      <c r="F25" s="11"/>
      <c r="G25" s="12">
        <f>SUM(G9:G24)</f>
        <v>27218869155337.84</v>
      </c>
      <c r="H25" s="11"/>
      <c r="I25" s="11" t="s">
        <v>34</v>
      </c>
      <c r="J25" s="11"/>
      <c r="K25" s="12">
        <f>SUM(K9:K24)</f>
        <v>207349067635643</v>
      </c>
      <c r="L25" s="11"/>
      <c r="M25" s="11" t="s">
        <v>34</v>
      </c>
      <c r="N25" s="11"/>
      <c r="O25" s="12">
        <f>SUM(O9:O24)</f>
        <v>208524271242638</v>
      </c>
      <c r="P25" s="11"/>
      <c r="Q25" s="11" t="s">
        <v>34</v>
      </c>
      <c r="R25" s="11"/>
      <c r="S25" s="11" t="s">
        <v>34</v>
      </c>
      <c r="T25" s="11"/>
      <c r="U25" s="12">
        <f>SUM(U9:U24)</f>
        <v>26357149187836</v>
      </c>
      <c r="V25" s="11"/>
      <c r="W25" s="12">
        <f>SUM(W9:W24)</f>
        <v>24093488104534.469</v>
      </c>
      <c r="Y25" s="10">
        <f>SUM(Y9:Y24)</f>
        <v>0.53599941732812817</v>
      </c>
    </row>
    <row r="26" spans="1:25" ht="24.75" thickTop="1" x14ac:dyDescent="0.55000000000000004"/>
    <row r="28" spans="1:25" x14ac:dyDescent="0.55000000000000004">
      <c r="Y28" s="5">
        <v>44950586373091</v>
      </c>
    </row>
  </sheetData>
  <mergeCells count="17">
    <mergeCell ref="Y7:Y8"/>
    <mergeCell ref="I7:K7"/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32"/>
  <sheetViews>
    <sheetView rightToLeft="1" topLeftCell="P13" workbookViewId="0">
      <selection activeCell="AK29" sqref="AK29:AK33"/>
    </sheetView>
  </sheetViews>
  <sheetFormatPr defaultRowHeight="24" x14ac:dyDescent="0.55000000000000004"/>
  <cols>
    <col min="1" max="1" width="32.85546875" style="3" bestFit="1" customWidth="1"/>
    <col min="2" max="2" width="1" style="3" customWidth="1"/>
    <col min="3" max="3" width="25" style="3" customWidth="1"/>
    <col min="4" max="4" width="1" style="3" customWidth="1"/>
    <col min="5" max="5" width="22" style="3" customWidth="1"/>
    <col min="6" max="6" width="1" style="3" customWidth="1"/>
    <col min="7" max="7" width="20" style="3" customWidth="1"/>
    <col min="8" max="8" width="1" style="3" customWidth="1"/>
    <col min="9" max="9" width="20" style="3" customWidth="1"/>
    <col min="10" max="10" width="1" style="3" customWidth="1"/>
    <col min="11" max="11" width="15" style="3" customWidth="1"/>
    <col min="12" max="12" width="1" style="3" customWidth="1"/>
    <col min="13" max="13" width="15" style="3" customWidth="1"/>
    <col min="14" max="14" width="1" style="3" customWidth="1"/>
    <col min="15" max="15" width="16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11" style="3" customWidth="1"/>
    <col min="22" max="22" width="1" style="3" customWidth="1"/>
    <col min="23" max="23" width="22" style="3" customWidth="1"/>
    <col min="24" max="24" width="1" style="3" customWidth="1"/>
    <col min="25" max="25" width="14" style="3" customWidth="1"/>
    <col min="26" max="26" width="1" style="3" customWidth="1"/>
    <col min="27" max="27" width="24" style="3" customWidth="1"/>
    <col min="28" max="28" width="1" style="3" customWidth="1"/>
    <col min="29" max="29" width="16" style="3" customWidth="1"/>
    <col min="30" max="30" width="1" style="3" customWidth="1"/>
    <col min="31" max="31" width="23" style="3" customWidth="1"/>
    <col min="32" max="32" width="1" style="3" customWidth="1"/>
    <col min="33" max="33" width="24" style="3" customWidth="1"/>
    <col min="34" max="34" width="1" style="3" customWidth="1"/>
    <col min="35" max="35" width="24" style="3" customWidth="1"/>
    <col min="36" max="36" width="1" style="3" customWidth="1"/>
    <col min="37" max="37" width="32" style="3" customWidth="1"/>
    <col min="38" max="38" width="1" style="3" customWidth="1"/>
    <col min="39" max="39" width="9.140625" style="3" customWidth="1"/>
    <col min="40" max="16384" width="9.140625" style="3"/>
  </cols>
  <sheetData>
    <row r="2" spans="1:3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9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39" ht="24.75" x14ac:dyDescent="0.55000000000000004">
      <c r="A6" s="2" t="s">
        <v>36</v>
      </c>
      <c r="B6" s="2" t="s">
        <v>36</v>
      </c>
      <c r="C6" s="2" t="s">
        <v>36</v>
      </c>
      <c r="D6" s="2" t="s">
        <v>36</v>
      </c>
      <c r="E6" s="2" t="s">
        <v>36</v>
      </c>
      <c r="F6" s="2" t="s">
        <v>36</v>
      </c>
      <c r="G6" s="2" t="s">
        <v>36</v>
      </c>
      <c r="H6" s="2" t="s">
        <v>36</v>
      </c>
      <c r="I6" s="2" t="s">
        <v>36</v>
      </c>
      <c r="J6" s="2" t="s">
        <v>36</v>
      </c>
      <c r="K6" s="2" t="s">
        <v>36</v>
      </c>
      <c r="L6" s="2" t="s">
        <v>36</v>
      </c>
      <c r="M6" s="2" t="s">
        <v>36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9" ht="24.75" x14ac:dyDescent="0.55000000000000004">
      <c r="A7" s="2" t="s">
        <v>37</v>
      </c>
      <c r="C7" s="2" t="s">
        <v>38</v>
      </c>
      <c r="E7" s="2" t="s">
        <v>39</v>
      </c>
      <c r="G7" s="2" t="s">
        <v>40</v>
      </c>
      <c r="I7" s="2" t="s">
        <v>41</v>
      </c>
      <c r="K7" s="2" t="s">
        <v>42</v>
      </c>
      <c r="M7" s="2" t="s">
        <v>35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43</v>
      </c>
      <c r="AG7" s="2" t="s">
        <v>8</v>
      </c>
      <c r="AI7" s="2" t="s">
        <v>9</v>
      </c>
      <c r="AK7" s="2" t="s">
        <v>13</v>
      </c>
    </row>
    <row r="8" spans="1:39" ht="24.75" x14ac:dyDescent="0.55000000000000004">
      <c r="A8" s="2" t="s">
        <v>37</v>
      </c>
      <c r="C8" s="2" t="s">
        <v>38</v>
      </c>
      <c r="E8" s="2" t="s">
        <v>39</v>
      </c>
      <c r="G8" s="2" t="s">
        <v>40</v>
      </c>
      <c r="I8" s="2" t="s">
        <v>41</v>
      </c>
      <c r="K8" s="2" t="s">
        <v>42</v>
      </c>
      <c r="M8" s="2" t="s">
        <v>35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43</v>
      </c>
      <c r="AG8" s="2" t="s">
        <v>8</v>
      </c>
      <c r="AI8" s="2" t="s">
        <v>9</v>
      </c>
      <c r="AK8" s="2" t="s">
        <v>13</v>
      </c>
    </row>
    <row r="9" spans="1:39" x14ac:dyDescent="0.55000000000000004">
      <c r="A9" s="3" t="s">
        <v>44</v>
      </c>
      <c r="C9" s="11" t="s">
        <v>45</v>
      </c>
      <c r="D9" s="11"/>
      <c r="E9" s="11" t="s">
        <v>45</v>
      </c>
      <c r="F9" s="11"/>
      <c r="G9" s="11" t="s">
        <v>46</v>
      </c>
      <c r="H9" s="11"/>
      <c r="I9" s="11" t="s">
        <v>47</v>
      </c>
      <c r="J9" s="11"/>
      <c r="K9" s="13">
        <v>40.5</v>
      </c>
      <c r="L9" s="11"/>
      <c r="M9" s="13">
        <v>40.5</v>
      </c>
      <c r="N9" s="11"/>
      <c r="O9" s="13">
        <v>3924</v>
      </c>
      <c r="P9" s="11"/>
      <c r="Q9" s="13">
        <v>13497775200</v>
      </c>
      <c r="R9" s="11"/>
      <c r="S9" s="13">
        <v>18081989991</v>
      </c>
      <c r="T9" s="11"/>
      <c r="U9" s="13">
        <v>0</v>
      </c>
      <c r="V9" s="11"/>
      <c r="W9" s="13">
        <v>0</v>
      </c>
      <c r="X9" s="11"/>
      <c r="Y9" s="13">
        <v>3924</v>
      </c>
      <c r="Z9" s="11"/>
      <c r="AA9" s="13">
        <v>18154507644</v>
      </c>
      <c r="AB9" s="11"/>
      <c r="AC9" s="13">
        <v>0</v>
      </c>
      <c r="AD9" s="11"/>
      <c r="AE9" s="13">
        <v>0</v>
      </c>
      <c r="AF9" s="11"/>
      <c r="AG9" s="13">
        <v>0</v>
      </c>
      <c r="AH9" s="11"/>
      <c r="AI9" s="13">
        <v>0</v>
      </c>
      <c r="AJ9" s="11"/>
      <c r="AK9" s="9">
        <v>0</v>
      </c>
      <c r="AL9" s="11"/>
      <c r="AM9" s="11"/>
    </row>
    <row r="10" spans="1:39" x14ac:dyDescent="0.55000000000000004">
      <c r="A10" s="3" t="s">
        <v>48</v>
      </c>
      <c r="C10" s="11" t="s">
        <v>45</v>
      </c>
      <c r="D10" s="11"/>
      <c r="E10" s="11" t="s">
        <v>45</v>
      </c>
      <c r="F10" s="11"/>
      <c r="G10" s="11" t="s">
        <v>46</v>
      </c>
      <c r="H10" s="11"/>
      <c r="I10" s="11" t="s">
        <v>47</v>
      </c>
      <c r="J10" s="11"/>
      <c r="K10" s="13">
        <v>40.5</v>
      </c>
      <c r="L10" s="11"/>
      <c r="M10" s="13">
        <v>40.5</v>
      </c>
      <c r="N10" s="11"/>
      <c r="O10" s="13">
        <v>436</v>
      </c>
      <c r="P10" s="11"/>
      <c r="Q10" s="13">
        <v>1536363284</v>
      </c>
      <c r="R10" s="11"/>
      <c r="S10" s="13">
        <v>2009109999</v>
      </c>
      <c r="T10" s="11"/>
      <c r="U10" s="13">
        <v>0</v>
      </c>
      <c r="V10" s="11"/>
      <c r="W10" s="13">
        <v>0</v>
      </c>
      <c r="X10" s="11"/>
      <c r="Y10" s="13">
        <v>436</v>
      </c>
      <c r="Z10" s="11"/>
      <c r="AA10" s="13">
        <v>2017167516</v>
      </c>
      <c r="AB10" s="11"/>
      <c r="AC10" s="13">
        <v>0</v>
      </c>
      <c r="AD10" s="11"/>
      <c r="AE10" s="13">
        <v>0</v>
      </c>
      <c r="AF10" s="11"/>
      <c r="AG10" s="13">
        <v>0</v>
      </c>
      <c r="AH10" s="11"/>
      <c r="AI10" s="13">
        <v>0</v>
      </c>
      <c r="AJ10" s="11"/>
      <c r="AK10" s="9">
        <v>0</v>
      </c>
      <c r="AL10" s="11"/>
      <c r="AM10" s="11"/>
    </row>
    <row r="11" spans="1:39" x14ac:dyDescent="0.55000000000000004">
      <c r="A11" s="3" t="s">
        <v>49</v>
      </c>
      <c r="C11" s="11" t="s">
        <v>45</v>
      </c>
      <c r="D11" s="11"/>
      <c r="E11" s="11" t="s">
        <v>45</v>
      </c>
      <c r="F11" s="11"/>
      <c r="G11" s="11" t="s">
        <v>50</v>
      </c>
      <c r="H11" s="11"/>
      <c r="I11" s="11" t="s">
        <v>51</v>
      </c>
      <c r="J11" s="11"/>
      <c r="K11" s="13">
        <v>54.06</v>
      </c>
      <c r="L11" s="11"/>
      <c r="M11" s="13">
        <v>54.06</v>
      </c>
      <c r="N11" s="11"/>
      <c r="O11" s="13">
        <v>134150</v>
      </c>
      <c r="P11" s="11"/>
      <c r="Q11" s="13">
        <v>499994489500</v>
      </c>
      <c r="R11" s="11"/>
      <c r="S11" s="13">
        <v>663394017098</v>
      </c>
      <c r="T11" s="11"/>
      <c r="U11" s="13">
        <v>0</v>
      </c>
      <c r="V11" s="11"/>
      <c r="W11" s="13">
        <v>0</v>
      </c>
      <c r="X11" s="11"/>
      <c r="Y11" s="13">
        <v>0</v>
      </c>
      <c r="Z11" s="11"/>
      <c r="AA11" s="13">
        <v>0</v>
      </c>
      <c r="AB11" s="11"/>
      <c r="AC11" s="13">
        <v>134150</v>
      </c>
      <c r="AD11" s="11"/>
      <c r="AE11" s="13">
        <v>5023745</v>
      </c>
      <c r="AF11" s="11"/>
      <c r="AG11" s="13">
        <v>499994489500</v>
      </c>
      <c r="AH11" s="11"/>
      <c r="AI11" s="13">
        <v>673446789918</v>
      </c>
      <c r="AJ11" s="11"/>
      <c r="AK11" s="9">
        <v>1.498193559319504E-2</v>
      </c>
      <c r="AL11" s="11"/>
      <c r="AM11" s="11"/>
    </row>
    <row r="12" spans="1:39" x14ac:dyDescent="0.55000000000000004">
      <c r="A12" s="3" t="s">
        <v>52</v>
      </c>
      <c r="C12" s="11" t="s">
        <v>45</v>
      </c>
      <c r="D12" s="11"/>
      <c r="E12" s="11" t="s">
        <v>45</v>
      </c>
      <c r="F12" s="11"/>
      <c r="G12" s="11" t="s">
        <v>53</v>
      </c>
      <c r="H12" s="11"/>
      <c r="I12" s="11" t="s">
        <v>54</v>
      </c>
      <c r="J12" s="11"/>
      <c r="K12" s="13">
        <v>30.5</v>
      </c>
      <c r="L12" s="11"/>
      <c r="M12" s="13">
        <v>30.5</v>
      </c>
      <c r="N12" s="11"/>
      <c r="O12" s="13">
        <v>3772</v>
      </c>
      <c r="P12" s="11"/>
      <c r="Q12" s="13">
        <v>10000552720</v>
      </c>
      <c r="R12" s="11"/>
      <c r="S12" s="13">
        <v>11851073602</v>
      </c>
      <c r="T12" s="11"/>
      <c r="U12" s="13">
        <v>0</v>
      </c>
      <c r="V12" s="11"/>
      <c r="W12" s="13">
        <v>0</v>
      </c>
      <c r="X12" s="11"/>
      <c r="Y12" s="13">
        <v>0</v>
      </c>
      <c r="Z12" s="11"/>
      <c r="AA12" s="13">
        <v>0</v>
      </c>
      <c r="AB12" s="11"/>
      <c r="AC12" s="13">
        <v>3772</v>
      </c>
      <c r="AD12" s="11"/>
      <c r="AE12" s="13">
        <v>3204764</v>
      </c>
      <c r="AF12" s="11"/>
      <c r="AG12" s="13">
        <v>10000552720</v>
      </c>
      <c r="AH12" s="11"/>
      <c r="AI12" s="13">
        <v>12079608959</v>
      </c>
      <c r="AJ12" s="11"/>
      <c r="AK12" s="9">
        <v>2.6873084276896725E-4</v>
      </c>
      <c r="AL12" s="11"/>
      <c r="AM12" s="11"/>
    </row>
    <row r="13" spans="1:39" x14ac:dyDescent="0.55000000000000004">
      <c r="A13" s="3" t="s">
        <v>55</v>
      </c>
      <c r="C13" s="11" t="s">
        <v>45</v>
      </c>
      <c r="D13" s="11"/>
      <c r="E13" s="11" t="s">
        <v>45</v>
      </c>
      <c r="F13" s="11"/>
      <c r="G13" s="11" t="s">
        <v>56</v>
      </c>
      <c r="H13" s="11"/>
      <c r="I13" s="11" t="s">
        <v>57</v>
      </c>
      <c r="J13" s="11"/>
      <c r="K13" s="13">
        <v>30</v>
      </c>
      <c r="L13" s="11"/>
      <c r="M13" s="13">
        <v>30</v>
      </c>
      <c r="N13" s="11"/>
      <c r="O13" s="13">
        <v>33370</v>
      </c>
      <c r="P13" s="11"/>
      <c r="Q13" s="13">
        <v>49985300824</v>
      </c>
      <c r="R13" s="11"/>
      <c r="S13" s="13">
        <v>57391626776</v>
      </c>
      <c r="T13" s="11"/>
      <c r="U13" s="13">
        <v>0</v>
      </c>
      <c r="V13" s="11"/>
      <c r="W13" s="13">
        <v>0</v>
      </c>
      <c r="X13" s="11"/>
      <c r="Y13" s="13">
        <v>0</v>
      </c>
      <c r="Z13" s="11"/>
      <c r="AA13" s="13">
        <v>0</v>
      </c>
      <c r="AB13" s="11"/>
      <c r="AC13" s="13">
        <v>33370</v>
      </c>
      <c r="AD13" s="11"/>
      <c r="AE13" s="13">
        <v>1755359</v>
      </c>
      <c r="AF13" s="11"/>
      <c r="AG13" s="13">
        <v>49985300824</v>
      </c>
      <c r="AH13" s="11"/>
      <c r="AI13" s="13">
        <v>58533891285</v>
      </c>
      <c r="AJ13" s="11"/>
      <c r="AK13" s="9">
        <v>1.3021830415996629E-3</v>
      </c>
      <c r="AL13" s="11"/>
      <c r="AM13" s="11"/>
    </row>
    <row r="14" spans="1:39" x14ac:dyDescent="0.55000000000000004">
      <c r="A14" s="3" t="s">
        <v>58</v>
      </c>
      <c r="C14" s="11" t="s">
        <v>45</v>
      </c>
      <c r="D14" s="11"/>
      <c r="E14" s="11" t="s">
        <v>45</v>
      </c>
      <c r="F14" s="11"/>
      <c r="G14" s="11" t="s">
        <v>59</v>
      </c>
      <c r="H14" s="11"/>
      <c r="I14" s="11" t="s">
        <v>60</v>
      </c>
      <c r="J14" s="11"/>
      <c r="K14" s="13">
        <v>30</v>
      </c>
      <c r="L14" s="11"/>
      <c r="M14" s="13">
        <v>30</v>
      </c>
      <c r="N14" s="11"/>
      <c r="O14" s="13">
        <v>23908</v>
      </c>
      <c r="P14" s="11"/>
      <c r="Q14" s="13">
        <v>30001940747</v>
      </c>
      <c r="R14" s="11"/>
      <c r="S14" s="13">
        <v>34357776668</v>
      </c>
      <c r="T14" s="11"/>
      <c r="U14" s="13">
        <v>0</v>
      </c>
      <c r="V14" s="11"/>
      <c r="W14" s="13">
        <v>0</v>
      </c>
      <c r="X14" s="11"/>
      <c r="Y14" s="13">
        <v>0</v>
      </c>
      <c r="Z14" s="11"/>
      <c r="AA14" s="13">
        <v>0</v>
      </c>
      <c r="AB14" s="11"/>
      <c r="AC14" s="13">
        <v>23908</v>
      </c>
      <c r="AD14" s="11"/>
      <c r="AE14" s="13">
        <v>1466822</v>
      </c>
      <c r="AF14" s="11"/>
      <c r="AG14" s="13">
        <v>30001940747</v>
      </c>
      <c r="AH14" s="11"/>
      <c r="AI14" s="13">
        <v>35043359538</v>
      </c>
      <c r="AJ14" s="11"/>
      <c r="AK14" s="9">
        <v>7.7959738382808253E-4</v>
      </c>
      <c r="AL14" s="11"/>
      <c r="AM14" s="11"/>
    </row>
    <row r="15" spans="1:39" x14ac:dyDescent="0.55000000000000004">
      <c r="A15" s="3" t="s">
        <v>61</v>
      </c>
      <c r="C15" s="11" t="s">
        <v>45</v>
      </c>
      <c r="D15" s="11"/>
      <c r="E15" s="11" t="s">
        <v>45</v>
      </c>
      <c r="F15" s="11"/>
      <c r="G15" s="11" t="s">
        <v>62</v>
      </c>
      <c r="H15" s="11"/>
      <c r="I15" s="11" t="s">
        <v>63</v>
      </c>
      <c r="J15" s="11"/>
      <c r="K15" s="13">
        <v>0</v>
      </c>
      <c r="L15" s="11"/>
      <c r="M15" s="13">
        <v>0</v>
      </c>
      <c r="N15" s="11"/>
      <c r="O15" s="13">
        <v>25461</v>
      </c>
      <c r="P15" s="11"/>
      <c r="Q15" s="13">
        <v>29998355597</v>
      </c>
      <c r="R15" s="11"/>
      <c r="S15" s="13">
        <v>34298965967</v>
      </c>
      <c r="T15" s="11"/>
      <c r="U15" s="13">
        <v>0</v>
      </c>
      <c r="V15" s="11"/>
      <c r="W15" s="13">
        <v>0</v>
      </c>
      <c r="X15" s="11"/>
      <c r="Y15" s="13">
        <v>0</v>
      </c>
      <c r="Z15" s="11"/>
      <c r="AA15" s="13">
        <v>0</v>
      </c>
      <c r="AB15" s="11"/>
      <c r="AC15" s="13">
        <v>25461</v>
      </c>
      <c r="AD15" s="11"/>
      <c r="AE15" s="13">
        <v>1377034</v>
      </c>
      <c r="AF15" s="11"/>
      <c r="AG15" s="13">
        <v>29998355597</v>
      </c>
      <c r="AH15" s="11"/>
      <c r="AI15" s="13">
        <v>35035265943</v>
      </c>
      <c r="AJ15" s="11"/>
      <c r="AK15" s="9">
        <v>7.7941732844609435E-4</v>
      </c>
      <c r="AL15" s="11"/>
      <c r="AM15" s="11"/>
    </row>
    <row r="16" spans="1:39" x14ac:dyDescent="0.55000000000000004">
      <c r="A16" s="3" t="s">
        <v>64</v>
      </c>
      <c r="C16" s="11" t="s">
        <v>45</v>
      </c>
      <c r="D16" s="11"/>
      <c r="E16" s="11" t="s">
        <v>45</v>
      </c>
      <c r="F16" s="11"/>
      <c r="G16" s="11" t="s">
        <v>65</v>
      </c>
      <c r="H16" s="11"/>
      <c r="I16" s="11" t="s">
        <v>66</v>
      </c>
      <c r="J16" s="11"/>
      <c r="K16" s="13">
        <v>29.75</v>
      </c>
      <c r="L16" s="11"/>
      <c r="M16" s="13">
        <v>29.75</v>
      </c>
      <c r="N16" s="11"/>
      <c r="O16" s="13">
        <v>10554</v>
      </c>
      <c r="P16" s="11"/>
      <c r="Q16" s="13">
        <v>30801110220</v>
      </c>
      <c r="R16" s="11"/>
      <c r="S16" s="13">
        <v>34781702639</v>
      </c>
      <c r="T16" s="11"/>
      <c r="U16" s="13">
        <v>0</v>
      </c>
      <c r="V16" s="11"/>
      <c r="W16" s="13">
        <v>0</v>
      </c>
      <c r="X16" s="11"/>
      <c r="Y16" s="13">
        <v>0</v>
      </c>
      <c r="Z16" s="11"/>
      <c r="AA16" s="13">
        <v>0</v>
      </c>
      <c r="AB16" s="11"/>
      <c r="AC16" s="13">
        <v>10554</v>
      </c>
      <c r="AD16" s="11"/>
      <c r="AE16" s="13">
        <v>3367198</v>
      </c>
      <c r="AF16" s="11"/>
      <c r="AG16" s="13">
        <v>30801110220</v>
      </c>
      <c r="AH16" s="11"/>
      <c r="AI16" s="13">
        <v>35511647462</v>
      </c>
      <c r="AJ16" s="11"/>
      <c r="AK16" s="9">
        <v>7.9001522176490497E-4</v>
      </c>
      <c r="AL16" s="11"/>
      <c r="AM16" s="11"/>
    </row>
    <row r="17" spans="1:39" x14ac:dyDescent="0.55000000000000004">
      <c r="A17" s="3" t="s">
        <v>67</v>
      </c>
      <c r="C17" s="11" t="s">
        <v>45</v>
      </c>
      <c r="D17" s="11"/>
      <c r="E17" s="11" t="s">
        <v>45</v>
      </c>
      <c r="F17" s="11"/>
      <c r="G17" s="11" t="s">
        <v>68</v>
      </c>
      <c r="H17" s="11"/>
      <c r="I17" s="11" t="s">
        <v>69</v>
      </c>
      <c r="J17" s="11"/>
      <c r="K17" s="13">
        <v>0</v>
      </c>
      <c r="L17" s="11"/>
      <c r="M17" s="13">
        <v>0</v>
      </c>
      <c r="N17" s="11"/>
      <c r="O17" s="13">
        <v>64795</v>
      </c>
      <c r="P17" s="11"/>
      <c r="Q17" s="13">
        <v>99950325218</v>
      </c>
      <c r="R17" s="11"/>
      <c r="S17" s="13">
        <v>111739077205</v>
      </c>
      <c r="T17" s="11"/>
      <c r="U17" s="13">
        <v>5</v>
      </c>
      <c r="V17" s="11"/>
      <c r="W17" s="13">
        <v>8662358</v>
      </c>
      <c r="X17" s="11"/>
      <c r="Y17" s="13">
        <v>3</v>
      </c>
      <c r="Z17" s="11"/>
      <c r="AA17" s="13">
        <v>5297158</v>
      </c>
      <c r="AB17" s="11"/>
      <c r="AC17" s="13">
        <v>64797</v>
      </c>
      <c r="AD17" s="11"/>
      <c r="AE17" s="13">
        <v>1767000</v>
      </c>
      <c r="AF17" s="11"/>
      <c r="AG17" s="13">
        <v>99954359845</v>
      </c>
      <c r="AH17" s="11"/>
      <c r="AI17" s="13">
        <v>114413289183</v>
      </c>
      <c r="AJ17" s="11"/>
      <c r="AK17" s="9">
        <v>2.5453124956672825E-3</v>
      </c>
      <c r="AL17" s="11"/>
      <c r="AM17" s="11"/>
    </row>
    <row r="18" spans="1:39" x14ac:dyDescent="0.55000000000000004">
      <c r="A18" s="3" t="s">
        <v>70</v>
      </c>
      <c r="C18" s="11" t="s">
        <v>45</v>
      </c>
      <c r="D18" s="11"/>
      <c r="E18" s="11" t="s">
        <v>45</v>
      </c>
      <c r="F18" s="11"/>
      <c r="G18" s="11" t="s">
        <v>71</v>
      </c>
      <c r="H18" s="11"/>
      <c r="I18" s="11" t="s">
        <v>72</v>
      </c>
      <c r="J18" s="11"/>
      <c r="K18" s="13">
        <v>37.5</v>
      </c>
      <c r="L18" s="11"/>
      <c r="M18" s="13">
        <v>37.5</v>
      </c>
      <c r="N18" s="11"/>
      <c r="O18" s="13">
        <v>4649</v>
      </c>
      <c r="P18" s="11"/>
      <c r="Q18" s="13">
        <v>19999765550</v>
      </c>
      <c r="R18" s="11"/>
      <c r="S18" s="13">
        <v>21896425010</v>
      </c>
      <c r="T18" s="11"/>
      <c r="U18" s="13">
        <v>0</v>
      </c>
      <c r="V18" s="11"/>
      <c r="W18" s="13">
        <v>0</v>
      </c>
      <c r="X18" s="11"/>
      <c r="Y18" s="13">
        <v>0</v>
      </c>
      <c r="Z18" s="11"/>
      <c r="AA18" s="13">
        <v>0</v>
      </c>
      <c r="AB18" s="11"/>
      <c r="AC18" s="13">
        <v>4649</v>
      </c>
      <c r="AD18" s="11"/>
      <c r="AE18" s="13">
        <v>4804431</v>
      </c>
      <c r="AF18" s="11"/>
      <c r="AG18" s="13">
        <v>19999765550</v>
      </c>
      <c r="AH18" s="11"/>
      <c r="AI18" s="13">
        <v>22319610281</v>
      </c>
      <c r="AJ18" s="11"/>
      <c r="AK18" s="9">
        <v>4.9653657675890301E-4</v>
      </c>
      <c r="AL18" s="11"/>
      <c r="AM18" s="11"/>
    </row>
    <row r="19" spans="1:39" x14ac:dyDescent="0.55000000000000004">
      <c r="A19" s="3" t="s">
        <v>73</v>
      </c>
      <c r="C19" s="11" t="s">
        <v>45</v>
      </c>
      <c r="D19" s="11"/>
      <c r="E19" s="11" t="s">
        <v>45</v>
      </c>
      <c r="F19" s="11"/>
      <c r="G19" s="11" t="s">
        <v>74</v>
      </c>
      <c r="H19" s="11"/>
      <c r="I19" s="11" t="s">
        <v>75</v>
      </c>
      <c r="J19" s="11"/>
      <c r="K19" s="13">
        <v>24.16</v>
      </c>
      <c r="L19" s="11"/>
      <c r="M19" s="13">
        <v>24.16</v>
      </c>
      <c r="N19" s="11"/>
      <c r="O19" s="13">
        <v>14500</v>
      </c>
      <c r="P19" s="11"/>
      <c r="Q19" s="13">
        <v>60180307000</v>
      </c>
      <c r="R19" s="11"/>
      <c r="S19" s="13">
        <v>65416347572</v>
      </c>
      <c r="T19" s="11"/>
      <c r="U19" s="13">
        <v>0</v>
      </c>
      <c r="V19" s="11"/>
      <c r="W19" s="13">
        <v>0</v>
      </c>
      <c r="X19" s="11"/>
      <c r="Y19" s="13">
        <v>0</v>
      </c>
      <c r="Z19" s="11"/>
      <c r="AA19" s="13">
        <v>0</v>
      </c>
      <c r="AB19" s="11"/>
      <c r="AC19" s="13">
        <v>14500</v>
      </c>
      <c r="AD19" s="11"/>
      <c r="AE19" s="13">
        <v>4599675</v>
      </c>
      <c r="AF19" s="11"/>
      <c r="AG19" s="13">
        <v>60180307000</v>
      </c>
      <c r="AH19" s="11"/>
      <c r="AI19" s="13">
        <v>66646947648</v>
      </c>
      <c r="AJ19" s="11"/>
      <c r="AK19" s="9">
        <v>1.4826713737353424E-3</v>
      </c>
      <c r="AL19" s="11"/>
      <c r="AM19" s="11"/>
    </row>
    <row r="20" spans="1:39" x14ac:dyDescent="0.55000000000000004">
      <c r="A20" s="3" t="s">
        <v>76</v>
      </c>
      <c r="C20" s="11" t="s">
        <v>45</v>
      </c>
      <c r="D20" s="11"/>
      <c r="E20" s="11" t="s">
        <v>45</v>
      </c>
      <c r="F20" s="11"/>
      <c r="G20" s="11" t="s">
        <v>77</v>
      </c>
      <c r="H20" s="11"/>
      <c r="I20" s="11" t="s">
        <v>78</v>
      </c>
      <c r="J20" s="11"/>
      <c r="K20" s="13">
        <v>23</v>
      </c>
      <c r="L20" s="11"/>
      <c r="M20" s="13">
        <v>23</v>
      </c>
      <c r="N20" s="11"/>
      <c r="O20" s="13">
        <v>9335</v>
      </c>
      <c r="P20" s="11"/>
      <c r="Q20" s="13">
        <v>9313846842</v>
      </c>
      <c r="R20" s="11"/>
      <c r="S20" s="13">
        <v>9239563269</v>
      </c>
      <c r="T20" s="11"/>
      <c r="U20" s="13">
        <v>0</v>
      </c>
      <c r="V20" s="11"/>
      <c r="W20" s="13">
        <v>0</v>
      </c>
      <c r="X20" s="11"/>
      <c r="Y20" s="13">
        <v>0</v>
      </c>
      <c r="Z20" s="11"/>
      <c r="AA20" s="13">
        <v>0</v>
      </c>
      <c r="AB20" s="11"/>
      <c r="AC20" s="13">
        <v>9335</v>
      </c>
      <c r="AD20" s="11"/>
      <c r="AE20" s="13">
        <v>989920</v>
      </c>
      <c r="AF20" s="11"/>
      <c r="AG20" s="13">
        <v>9313846842</v>
      </c>
      <c r="AH20" s="11"/>
      <c r="AI20" s="13">
        <v>9239563269</v>
      </c>
      <c r="AJ20" s="11"/>
      <c r="AK20" s="9">
        <v>2.0554933793991902E-4</v>
      </c>
      <c r="AL20" s="11"/>
      <c r="AM20" s="11"/>
    </row>
    <row r="21" spans="1:39" x14ac:dyDescent="0.55000000000000004">
      <c r="A21" s="3" t="s">
        <v>79</v>
      </c>
      <c r="C21" s="11" t="s">
        <v>45</v>
      </c>
      <c r="D21" s="11"/>
      <c r="E21" s="11" t="s">
        <v>45</v>
      </c>
      <c r="F21" s="11"/>
      <c r="G21" s="11" t="s">
        <v>80</v>
      </c>
      <c r="H21" s="11"/>
      <c r="I21" s="11" t="s">
        <v>81</v>
      </c>
      <c r="J21" s="11"/>
      <c r="K21" s="13">
        <v>23</v>
      </c>
      <c r="L21" s="11"/>
      <c r="M21" s="13">
        <v>23</v>
      </c>
      <c r="N21" s="11"/>
      <c r="O21" s="13">
        <v>20000</v>
      </c>
      <c r="P21" s="11"/>
      <c r="Q21" s="13">
        <v>20000000000</v>
      </c>
      <c r="R21" s="11"/>
      <c r="S21" s="13">
        <v>18397332000</v>
      </c>
      <c r="T21" s="11"/>
      <c r="U21" s="13">
        <v>0</v>
      </c>
      <c r="V21" s="11"/>
      <c r="W21" s="13">
        <v>0</v>
      </c>
      <c r="X21" s="11"/>
      <c r="Y21" s="13">
        <v>0</v>
      </c>
      <c r="Z21" s="11"/>
      <c r="AA21" s="13">
        <v>0</v>
      </c>
      <c r="AB21" s="11"/>
      <c r="AC21" s="13">
        <v>20000</v>
      </c>
      <c r="AD21" s="11"/>
      <c r="AE21" s="13">
        <v>920000</v>
      </c>
      <c r="AF21" s="11"/>
      <c r="AG21" s="13">
        <v>20000000000</v>
      </c>
      <c r="AH21" s="11"/>
      <c r="AI21" s="13">
        <v>18397332000</v>
      </c>
      <c r="AJ21" s="11"/>
      <c r="AK21" s="9">
        <v>4.0927902135250654E-4</v>
      </c>
      <c r="AL21" s="11"/>
      <c r="AM21" s="11"/>
    </row>
    <row r="22" spans="1:39" x14ac:dyDescent="0.55000000000000004">
      <c r="A22" s="3" t="s">
        <v>82</v>
      </c>
      <c r="C22" s="11" t="s">
        <v>45</v>
      </c>
      <c r="D22" s="11"/>
      <c r="E22" s="11" t="s">
        <v>45</v>
      </c>
      <c r="F22" s="11"/>
      <c r="G22" s="11" t="s">
        <v>83</v>
      </c>
      <c r="H22" s="11"/>
      <c r="I22" s="11" t="s">
        <v>84</v>
      </c>
      <c r="J22" s="11"/>
      <c r="K22" s="13">
        <v>23</v>
      </c>
      <c r="L22" s="11"/>
      <c r="M22" s="13">
        <v>23</v>
      </c>
      <c r="N22" s="11"/>
      <c r="O22" s="13">
        <v>5000</v>
      </c>
      <c r="P22" s="11"/>
      <c r="Q22" s="13">
        <v>5000000000</v>
      </c>
      <c r="R22" s="11"/>
      <c r="S22" s="13">
        <v>4996375000</v>
      </c>
      <c r="T22" s="11"/>
      <c r="U22" s="13">
        <v>0</v>
      </c>
      <c r="V22" s="11"/>
      <c r="W22" s="13">
        <v>0</v>
      </c>
      <c r="X22" s="11"/>
      <c r="Y22" s="13">
        <v>0</v>
      </c>
      <c r="Z22" s="11"/>
      <c r="AA22" s="13">
        <v>0</v>
      </c>
      <c r="AB22" s="11"/>
      <c r="AC22" s="13">
        <v>5000</v>
      </c>
      <c r="AD22" s="11"/>
      <c r="AE22" s="13">
        <v>1000000</v>
      </c>
      <c r="AF22" s="11"/>
      <c r="AG22" s="13">
        <v>5000000000</v>
      </c>
      <c r="AH22" s="11"/>
      <c r="AI22" s="13">
        <v>4996375000</v>
      </c>
      <c r="AJ22" s="11"/>
      <c r="AK22" s="9">
        <v>1.1115261008009911E-4</v>
      </c>
      <c r="AL22" s="11"/>
      <c r="AM22" s="11"/>
    </row>
    <row r="23" spans="1:39" x14ac:dyDescent="0.55000000000000004">
      <c r="A23" s="3" t="s">
        <v>85</v>
      </c>
      <c r="C23" s="11" t="s">
        <v>45</v>
      </c>
      <c r="D23" s="11"/>
      <c r="E23" s="11" t="s">
        <v>45</v>
      </c>
      <c r="F23" s="11"/>
      <c r="G23" s="11" t="s">
        <v>86</v>
      </c>
      <c r="H23" s="11"/>
      <c r="I23" s="11" t="s">
        <v>87</v>
      </c>
      <c r="J23" s="11"/>
      <c r="K23" s="13">
        <v>23</v>
      </c>
      <c r="L23" s="11"/>
      <c r="M23" s="13">
        <v>23</v>
      </c>
      <c r="N23" s="11"/>
      <c r="O23" s="13">
        <v>200000</v>
      </c>
      <c r="P23" s="11"/>
      <c r="Q23" s="13">
        <v>200000000000</v>
      </c>
      <c r="R23" s="11"/>
      <c r="S23" s="13">
        <v>199855000000</v>
      </c>
      <c r="T23" s="11"/>
      <c r="U23" s="13">
        <v>0</v>
      </c>
      <c r="V23" s="11"/>
      <c r="W23" s="13">
        <v>0</v>
      </c>
      <c r="X23" s="11"/>
      <c r="Y23" s="13">
        <v>0</v>
      </c>
      <c r="Z23" s="11"/>
      <c r="AA23" s="13">
        <v>0</v>
      </c>
      <c r="AB23" s="11"/>
      <c r="AC23" s="13">
        <v>200000</v>
      </c>
      <c r="AD23" s="11"/>
      <c r="AE23" s="13">
        <v>1000000</v>
      </c>
      <c r="AF23" s="11"/>
      <c r="AG23" s="13">
        <v>200000000000</v>
      </c>
      <c r="AH23" s="11"/>
      <c r="AI23" s="13">
        <v>199855000000</v>
      </c>
      <c r="AJ23" s="11"/>
      <c r="AK23" s="9">
        <v>4.4461044032039643E-3</v>
      </c>
      <c r="AL23" s="11"/>
      <c r="AM23" s="11"/>
    </row>
    <row r="24" spans="1:39" x14ac:dyDescent="0.55000000000000004">
      <c r="A24" s="3" t="s">
        <v>88</v>
      </c>
      <c r="C24" s="11" t="s">
        <v>45</v>
      </c>
      <c r="D24" s="11"/>
      <c r="E24" s="11" t="s">
        <v>45</v>
      </c>
      <c r="F24" s="11"/>
      <c r="G24" s="11" t="s">
        <v>89</v>
      </c>
      <c r="H24" s="11"/>
      <c r="I24" s="11" t="s">
        <v>90</v>
      </c>
      <c r="J24" s="11"/>
      <c r="K24" s="13">
        <v>23</v>
      </c>
      <c r="L24" s="11"/>
      <c r="M24" s="13">
        <v>23</v>
      </c>
      <c r="N24" s="11"/>
      <c r="O24" s="13">
        <v>5000</v>
      </c>
      <c r="P24" s="11"/>
      <c r="Q24" s="13">
        <v>5000725000</v>
      </c>
      <c r="R24" s="11"/>
      <c r="S24" s="13">
        <v>4999275000</v>
      </c>
      <c r="T24" s="11"/>
      <c r="U24" s="13">
        <v>0</v>
      </c>
      <c r="V24" s="11"/>
      <c r="W24" s="13">
        <v>0</v>
      </c>
      <c r="X24" s="11"/>
      <c r="Y24" s="13">
        <v>0</v>
      </c>
      <c r="Z24" s="11"/>
      <c r="AA24" s="13">
        <v>0</v>
      </c>
      <c r="AB24" s="11"/>
      <c r="AC24" s="13">
        <v>5000</v>
      </c>
      <c r="AD24" s="11"/>
      <c r="AE24" s="13">
        <v>1000000</v>
      </c>
      <c r="AF24" s="11"/>
      <c r="AG24" s="13">
        <v>5000725000</v>
      </c>
      <c r="AH24" s="11"/>
      <c r="AI24" s="13">
        <v>4999275000</v>
      </c>
      <c r="AJ24" s="11"/>
      <c r="AK24" s="9">
        <v>1.1121712536752894E-4</v>
      </c>
      <c r="AL24" s="11"/>
      <c r="AM24" s="11"/>
    </row>
    <row r="25" spans="1:39" x14ac:dyDescent="0.55000000000000004">
      <c r="A25" s="3" t="s">
        <v>91</v>
      </c>
      <c r="C25" s="11" t="s">
        <v>45</v>
      </c>
      <c r="D25" s="11"/>
      <c r="E25" s="11" t="s">
        <v>45</v>
      </c>
      <c r="F25" s="11"/>
      <c r="G25" s="11" t="s">
        <v>92</v>
      </c>
      <c r="H25" s="11"/>
      <c r="I25" s="11" t="s">
        <v>93</v>
      </c>
      <c r="J25" s="11"/>
      <c r="K25" s="13">
        <v>20.5</v>
      </c>
      <c r="L25" s="11"/>
      <c r="M25" s="13">
        <v>20.5</v>
      </c>
      <c r="N25" s="11"/>
      <c r="O25" s="13">
        <v>3255</v>
      </c>
      <c r="P25" s="11"/>
      <c r="Q25" s="13">
        <v>3255471975</v>
      </c>
      <c r="R25" s="11"/>
      <c r="S25" s="13">
        <v>3287070050</v>
      </c>
      <c r="T25" s="11"/>
      <c r="U25" s="13">
        <v>0</v>
      </c>
      <c r="V25" s="11"/>
      <c r="W25" s="13">
        <v>0</v>
      </c>
      <c r="X25" s="11"/>
      <c r="Y25" s="13">
        <v>0</v>
      </c>
      <c r="Z25" s="11"/>
      <c r="AA25" s="13">
        <v>0</v>
      </c>
      <c r="AB25" s="11"/>
      <c r="AC25" s="13">
        <v>3255</v>
      </c>
      <c r="AD25" s="11"/>
      <c r="AE25" s="13">
        <v>1009999</v>
      </c>
      <c r="AF25" s="11"/>
      <c r="AG25" s="13">
        <v>3255471975</v>
      </c>
      <c r="AH25" s="11"/>
      <c r="AI25" s="13">
        <v>3287070050</v>
      </c>
      <c r="AJ25" s="11"/>
      <c r="AK25" s="9">
        <v>7.3126299681993811E-5</v>
      </c>
      <c r="AL25" s="11"/>
      <c r="AM25" s="11"/>
    </row>
    <row r="26" spans="1:39" x14ac:dyDescent="0.55000000000000004">
      <c r="A26" s="3" t="s">
        <v>94</v>
      </c>
      <c r="C26" s="11" t="s">
        <v>45</v>
      </c>
      <c r="D26" s="11"/>
      <c r="E26" s="11" t="s">
        <v>45</v>
      </c>
      <c r="F26" s="11"/>
      <c r="G26" s="11" t="s">
        <v>95</v>
      </c>
      <c r="H26" s="11"/>
      <c r="I26" s="11" t="s">
        <v>96</v>
      </c>
      <c r="J26" s="11"/>
      <c r="K26" s="13">
        <v>23</v>
      </c>
      <c r="L26" s="11"/>
      <c r="M26" s="13">
        <v>23</v>
      </c>
      <c r="N26" s="11"/>
      <c r="O26" s="13">
        <v>10000</v>
      </c>
      <c r="P26" s="11"/>
      <c r="Q26" s="13">
        <v>10001450000</v>
      </c>
      <c r="R26" s="11"/>
      <c r="S26" s="13">
        <v>9998550000</v>
      </c>
      <c r="T26" s="11"/>
      <c r="U26" s="13">
        <v>0</v>
      </c>
      <c r="V26" s="11"/>
      <c r="W26" s="13">
        <v>0</v>
      </c>
      <c r="X26" s="11"/>
      <c r="Y26" s="13">
        <v>0</v>
      </c>
      <c r="Z26" s="11"/>
      <c r="AA26" s="13">
        <v>0</v>
      </c>
      <c r="AB26" s="11"/>
      <c r="AC26" s="13">
        <v>10000</v>
      </c>
      <c r="AD26" s="11"/>
      <c r="AE26" s="13">
        <v>1000000</v>
      </c>
      <c r="AF26" s="11"/>
      <c r="AG26" s="13">
        <v>10001450000</v>
      </c>
      <c r="AH26" s="11"/>
      <c r="AI26" s="13">
        <v>9998550000</v>
      </c>
      <c r="AJ26" s="11"/>
      <c r="AK26" s="9">
        <v>2.2243425073505788E-4</v>
      </c>
      <c r="AL26" s="11"/>
      <c r="AM26" s="11"/>
    </row>
    <row r="27" spans="1:39" x14ac:dyDescent="0.55000000000000004">
      <c r="A27" s="3" t="s">
        <v>97</v>
      </c>
      <c r="C27" s="11" t="s">
        <v>45</v>
      </c>
      <c r="D27" s="11"/>
      <c r="E27" s="11" t="s">
        <v>45</v>
      </c>
      <c r="F27" s="11"/>
      <c r="G27" s="11" t="s">
        <v>98</v>
      </c>
      <c r="H27" s="11"/>
      <c r="I27" s="11" t="s">
        <v>99</v>
      </c>
      <c r="J27" s="11"/>
      <c r="K27" s="13">
        <v>23</v>
      </c>
      <c r="L27" s="11"/>
      <c r="M27" s="13">
        <v>23</v>
      </c>
      <c r="N27" s="11"/>
      <c r="O27" s="13">
        <v>100000</v>
      </c>
      <c r="P27" s="11"/>
      <c r="Q27" s="13">
        <v>100000000000</v>
      </c>
      <c r="R27" s="11"/>
      <c r="S27" s="13">
        <v>99927500000</v>
      </c>
      <c r="T27" s="11"/>
      <c r="U27" s="13">
        <v>0</v>
      </c>
      <c r="V27" s="11"/>
      <c r="W27" s="13">
        <v>0</v>
      </c>
      <c r="X27" s="11"/>
      <c r="Y27" s="13">
        <v>0</v>
      </c>
      <c r="Z27" s="11"/>
      <c r="AA27" s="13">
        <v>0</v>
      </c>
      <c r="AB27" s="11"/>
      <c r="AC27" s="13">
        <v>100000</v>
      </c>
      <c r="AD27" s="11"/>
      <c r="AE27" s="13">
        <v>1000000</v>
      </c>
      <c r="AF27" s="11"/>
      <c r="AG27" s="13">
        <v>100000000000</v>
      </c>
      <c r="AH27" s="11"/>
      <c r="AI27" s="13">
        <v>99927500000</v>
      </c>
      <c r="AJ27" s="11"/>
      <c r="AK27" s="9">
        <v>2.2230522016019822E-3</v>
      </c>
      <c r="AL27" s="11"/>
      <c r="AM27" s="11"/>
    </row>
    <row r="28" spans="1:39" x14ac:dyDescent="0.55000000000000004">
      <c r="A28" s="3" t="s">
        <v>34</v>
      </c>
      <c r="C28" s="3" t="s">
        <v>34</v>
      </c>
      <c r="E28" s="3" t="s">
        <v>34</v>
      </c>
      <c r="G28" s="3" t="s">
        <v>34</v>
      </c>
      <c r="I28" s="3" t="s">
        <v>34</v>
      </c>
      <c r="K28" s="3" t="s">
        <v>34</v>
      </c>
      <c r="M28" s="3" t="s">
        <v>34</v>
      </c>
      <c r="O28" s="11" t="s">
        <v>34</v>
      </c>
      <c r="P28" s="11"/>
      <c r="Q28" s="12">
        <f>SUM(Q9:Q27)</f>
        <v>1198517779677</v>
      </c>
      <c r="R28" s="11"/>
      <c r="S28" s="12">
        <f>SUM(S9:S27)</f>
        <v>1405918777846</v>
      </c>
      <c r="T28" s="11"/>
      <c r="U28" s="11" t="s">
        <v>34</v>
      </c>
      <c r="V28" s="11"/>
      <c r="W28" s="12">
        <f>SUM(W9:W27)</f>
        <v>8662358</v>
      </c>
      <c r="X28" s="11"/>
      <c r="Y28" s="11" t="s">
        <v>34</v>
      </c>
      <c r="Z28" s="11"/>
      <c r="AA28" s="12">
        <f>SUM(AA9:AA27)</f>
        <v>20176972318</v>
      </c>
      <c r="AB28" s="11"/>
      <c r="AC28" s="11" t="s">
        <v>34</v>
      </c>
      <c r="AD28" s="11"/>
      <c r="AE28" s="11" t="s">
        <v>34</v>
      </c>
      <c r="AF28" s="11"/>
      <c r="AG28" s="12">
        <f>SUM(AG9:AG27)</f>
        <v>1183487675820</v>
      </c>
      <c r="AH28" s="11"/>
      <c r="AI28" s="12">
        <f>SUM(AI9:AI27)</f>
        <v>1403731075536</v>
      </c>
      <c r="AK28" s="10">
        <f>SUM(AK9:AK27)</f>
        <v>3.1228315107727337E-2</v>
      </c>
    </row>
    <row r="30" spans="1:39" x14ac:dyDescent="0.55000000000000004">
      <c r="AK30" s="13"/>
    </row>
    <row r="31" spans="1:39" x14ac:dyDescent="0.55000000000000004">
      <c r="AK31" s="13"/>
    </row>
    <row r="32" spans="1:39" x14ac:dyDescent="0.55000000000000004">
      <c r="AK32" s="1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69"/>
  <sheetViews>
    <sheetView rightToLeft="1" topLeftCell="A53" workbookViewId="0">
      <selection activeCell="E71" sqref="E71"/>
    </sheetView>
  </sheetViews>
  <sheetFormatPr defaultRowHeight="24" x14ac:dyDescent="0.55000000000000004"/>
  <cols>
    <col min="1" max="1" width="25.5703125" style="3" bestFit="1" customWidth="1"/>
    <col min="2" max="2" width="1" style="3" customWidth="1"/>
    <col min="3" max="3" width="23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101</v>
      </c>
      <c r="C6" s="2" t="s">
        <v>206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101</v>
      </c>
      <c r="C7" s="2" t="s">
        <v>103</v>
      </c>
      <c r="E7" s="2" t="s">
        <v>104</v>
      </c>
      <c r="G7" s="2" t="s">
        <v>105</v>
      </c>
      <c r="I7" s="2" t="s">
        <v>103</v>
      </c>
      <c r="K7" s="2" t="s">
        <v>100</v>
      </c>
    </row>
    <row r="8" spans="1:11" x14ac:dyDescent="0.55000000000000004">
      <c r="A8" s="3" t="s">
        <v>106</v>
      </c>
      <c r="C8" s="13">
        <v>156428</v>
      </c>
      <c r="D8" s="13"/>
      <c r="E8" s="13">
        <v>0</v>
      </c>
      <c r="F8" s="13"/>
      <c r="G8" s="13">
        <v>0</v>
      </c>
      <c r="H8" s="13"/>
      <c r="I8" s="13">
        <v>156428</v>
      </c>
      <c r="K8" s="9">
        <v>3.4799990972674673E-9</v>
      </c>
    </row>
    <row r="9" spans="1:11" x14ac:dyDescent="0.55000000000000004">
      <c r="A9" s="3" t="s">
        <v>107</v>
      </c>
      <c r="C9" s="13">
        <v>5478984</v>
      </c>
      <c r="D9" s="13"/>
      <c r="E9" s="13">
        <v>23157</v>
      </c>
      <c r="F9" s="13"/>
      <c r="G9" s="13">
        <v>0</v>
      </c>
      <c r="H9" s="13"/>
      <c r="I9" s="13">
        <v>5502141</v>
      </c>
      <c r="K9" s="9">
        <v>1.2240420968776895E-7</v>
      </c>
    </row>
    <row r="10" spans="1:11" x14ac:dyDescent="0.55000000000000004">
      <c r="A10" s="3" t="s">
        <v>109</v>
      </c>
      <c r="C10" s="13">
        <v>252069571489</v>
      </c>
      <c r="D10" s="13"/>
      <c r="E10" s="13">
        <v>52799489750</v>
      </c>
      <c r="F10" s="13"/>
      <c r="G10" s="13">
        <v>18464548590</v>
      </c>
      <c r="H10" s="13"/>
      <c r="I10" s="13">
        <v>286404512649</v>
      </c>
      <c r="K10" s="9">
        <v>6.3715411912947106E-3</v>
      </c>
    </row>
    <row r="11" spans="1:11" x14ac:dyDescent="0.55000000000000004">
      <c r="A11" s="3" t="s">
        <v>107</v>
      </c>
      <c r="C11" s="13">
        <v>10854904</v>
      </c>
      <c r="D11" s="13"/>
      <c r="E11" s="13">
        <v>45902</v>
      </c>
      <c r="F11" s="13"/>
      <c r="G11" s="13">
        <v>0</v>
      </c>
      <c r="H11" s="13"/>
      <c r="I11" s="13">
        <v>10900806</v>
      </c>
      <c r="K11" s="9">
        <v>2.4250642493343768E-7</v>
      </c>
    </row>
    <row r="12" spans="1:11" x14ac:dyDescent="0.55000000000000004">
      <c r="A12" s="3" t="s">
        <v>107</v>
      </c>
      <c r="C12" s="13">
        <v>12012849</v>
      </c>
      <c r="D12" s="13"/>
      <c r="E12" s="13">
        <v>50798</v>
      </c>
      <c r="F12" s="13"/>
      <c r="G12" s="13">
        <v>0</v>
      </c>
      <c r="H12" s="13"/>
      <c r="I12" s="13">
        <v>12063647</v>
      </c>
      <c r="K12" s="9">
        <v>2.6837574264040576E-7</v>
      </c>
    </row>
    <row r="13" spans="1:11" x14ac:dyDescent="0.55000000000000004">
      <c r="A13" s="3" t="s">
        <v>107</v>
      </c>
      <c r="C13" s="13">
        <v>11699920</v>
      </c>
      <c r="D13" s="13"/>
      <c r="E13" s="13">
        <v>49475</v>
      </c>
      <c r="F13" s="13"/>
      <c r="G13" s="13">
        <v>0</v>
      </c>
      <c r="H13" s="13"/>
      <c r="I13" s="13">
        <v>11749395</v>
      </c>
      <c r="K13" s="9">
        <v>2.6138468812130114E-7</v>
      </c>
    </row>
    <row r="14" spans="1:11" x14ac:dyDescent="0.55000000000000004">
      <c r="A14" s="3" t="s">
        <v>113</v>
      </c>
      <c r="C14" s="13">
        <v>63858202</v>
      </c>
      <c r="D14" s="13"/>
      <c r="E14" s="13">
        <v>740684636218</v>
      </c>
      <c r="F14" s="13"/>
      <c r="G14" s="13">
        <v>720757860876</v>
      </c>
      <c r="H14" s="13"/>
      <c r="I14" s="13">
        <v>19990633544</v>
      </c>
      <c r="K14" s="9">
        <v>4.4472464448132526E-4</v>
      </c>
    </row>
    <row r="15" spans="1:11" x14ac:dyDescent="0.55000000000000004">
      <c r="A15" s="3" t="s">
        <v>113</v>
      </c>
      <c r="C15" s="13">
        <v>3410299110495</v>
      </c>
      <c r="D15" s="13"/>
      <c r="E15" s="13">
        <v>79481431641312</v>
      </c>
      <c r="F15" s="13"/>
      <c r="G15" s="13">
        <v>82770369510598</v>
      </c>
      <c r="H15" s="13"/>
      <c r="I15" s="13">
        <v>121361241209</v>
      </c>
      <c r="K15" s="9">
        <v>2.6998811584280267E-3</v>
      </c>
    </row>
    <row r="16" spans="1:11" x14ac:dyDescent="0.55000000000000004">
      <c r="A16" s="3" t="s">
        <v>113</v>
      </c>
      <c r="C16" s="13">
        <v>874483758</v>
      </c>
      <c r="D16" s="13"/>
      <c r="E16" s="13">
        <v>2914936524922</v>
      </c>
      <c r="F16" s="13"/>
      <c r="G16" s="13">
        <v>2778990255489</v>
      </c>
      <c r="H16" s="13"/>
      <c r="I16" s="13">
        <v>136820753191</v>
      </c>
      <c r="K16" s="9">
        <v>3.0438035236155609E-3</v>
      </c>
    </row>
    <row r="17" spans="1:11" x14ac:dyDescent="0.55000000000000004">
      <c r="A17" s="3" t="s">
        <v>113</v>
      </c>
      <c r="C17" s="13">
        <v>14244642882</v>
      </c>
      <c r="D17" s="13"/>
      <c r="E17" s="13">
        <v>56917868641106</v>
      </c>
      <c r="F17" s="13"/>
      <c r="G17" s="13">
        <v>56912135789874</v>
      </c>
      <c r="H17" s="13"/>
      <c r="I17" s="13">
        <v>19977494114</v>
      </c>
      <c r="K17" s="9">
        <v>4.4443233616990656E-4</v>
      </c>
    </row>
    <row r="18" spans="1:11" x14ac:dyDescent="0.55000000000000004">
      <c r="A18" s="3" t="s">
        <v>113</v>
      </c>
      <c r="C18" s="13">
        <v>27157244</v>
      </c>
      <c r="D18" s="13"/>
      <c r="E18" s="13">
        <v>162487718646</v>
      </c>
      <c r="F18" s="13"/>
      <c r="G18" s="13">
        <v>162356715102</v>
      </c>
      <c r="H18" s="13"/>
      <c r="I18" s="13">
        <v>158160788</v>
      </c>
      <c r="K18" s="9">
        <v>3.518547826879531E-6</v>
      </c>
    </row>
    <row r="19" spans="1:11" x14ac:dyDescent="0.55000000000000004">
      <c r="A19" s="3" t="s">
        <v>113</v>
      </c>
      <c r="C19" s="13">
        <v>11596103221</v>
      </c>
      <c r="D19" s="13"/>
      <c r="E19" s="13">
        <v>510560736318</v>
      </c>
      <c r="F19" s="13"/>
      <c r="G19" s="13">
        <v>474752986064</v>
      </c>
      <c r="H19" s="13"/>
      <c r="I19" s="13">
        <v>47403853475</v>
      </c>
      <c r="K19" s="9">
        <v>1.0545769766282206E-3</v>
      </c>
    </row>
    <row r="20" spans="1:11" x14ac:dyDescent="0.55000000000000004">
      <c r="A20" s="3" t="s">
        <v>107</v>
      </c>
      <c r="C20" s="13">
        <v>270000</v>
      </c>
      <c r="D20" s="13"/>
      <c r="E20" s="13">
        <v>0</v>
      </c>
      <c r="F20" s="13"/>
      <c r="G20" s="13">
        <v>0</v>
      </c>
      <c r="H20" s="13"/>
      <c r="I20" s="13">
        <v>270000</v>
      </c>
      <c r="K20" s="9">
        <v>6.0065957262268662E-9</v>
      </c>
    </row>
    <row r="21" spans="1:11" x14ac:dyDescent="0.55000000000000004">
      <c r="A21" s="3" t="s">
        <v>113</v>
      </c>
      <c r="C21" s="13">
        <v>2233787806</v>
      </c>
      <c r="D21" s="13"/>
      <c r="E21" s="13">
        <v>5369803131</v>
      </c>
      <c r="F21" s="13"/>
      <c r="G21" s="13">
        <v>101060868</v>
      </c>
      <c r="H21" s="13"/>
      <c r="I21" s="13">
        <v>7502530069</v>
      </c>
      <c r="K21" s="9">
        <v>1.6690616684571834E-4</v>
      </c>
    </row>
    <row r="22" spans="1:11" x14ac:dyDescent="0.55000000000000004">
      <c r="A22" s="3" t="s">
        <v>113</v>
      </c>
      <c r="C22" s="13">
        <v>4075205087</v>
      </c>
      <c r="D22" s="13"/>
      <c r="E22" s="13">
        <v>1047194007</v>
      </c>
      <c r="F22" s="13"/>
      <c r="G22" s="13">
        <v>101060868</v>
      </c>
      <c r="H22" s="13"/>
      <c r="I22" s="13">
        <v>5021338226</v>
      </c>
      <c r="K22" s="9">
        <v>1.1170795825270812E-4</v>
      </c>
    </row>
    <row r="23" spans="1:11" x14ac:dyDescent="0.55000000000000004">
      <c r="A23" s="3" t="s">
        <v>113</v>
      </c>
      <c r="C23" s="13">
        <v>170280140</v>
      </c>
      <c r="D23" s="13"/>
      <c r="E23" s="13">
        <v>603747775916</v>
      </c>
      <c r="F23" s="13"/>
      <c r="G23" s="13">
        <v>491813360868</v>
      </c>
      <c r="H23" s="13"/>
      <c r="I23" s="13">
        <v>112104695188</v>
      </c>
      <c r="K23" s="9">
        <v>2.4939540111340976E-3</v>
      </c>
    </row>
    <row r="24" spans="1:11" x14ac:dyDescent="0.55000000000000004">
      <c r="A24" s="3" t="s">
        <v>113</v>
      </c>
      <c r="C24" s="13">
        <v>1713225047</v>
      </c>
      <c r="D24" s="13"/>
      <c r="E24" s="13">
        <v>5574027401</v>
      </c>
      <c r="F24" s="13"/>
      <c r="G24" s="13">
        <v>101060868</v>
      </c>
      <c r="H24" s="13"/>
      <c r="I24" s="13">
        <v>7186191580</v>
      </c>
      <c r="K24" s="9">
        <v>1.5986869493435365E-4</v>
      </c>
    </row>
    <row r="25" spans="1:11" x14ac:dyDescent="0.55000000000000004">
      <c r="A25" s="3" t="s">
        <v>113</v>
      </c>
      <c r="C25" s="13">
        <v>21022216291</v>
      </c>
      <c r="D25" s="13"/>
      <c r="E25" s="13">
        <v>8470710203</v>
      </c>
      <c r="F25" s="13"/>
      <c r="G25" s="13">
        <v>101060868</v>
      </c>
      <c r="H25" s="13"/>
      <c r="I25" s="13">
        <v>29391865626</v>
      </c>
      <c r="K25" s="9">
        <v>6.5387057205542937E-4</v>
      </c>
    </row>
    <row r="26" spans="1:11" x14ac:dyDescent="0.55000000000000004">
      <c r="A26" s="3" t="s">
        <v>113</v>
      </c>
      <c r="C26" s="13">
        <v>99656295078</v>
      </c>
      <c r="D26" s="13"/>
      <c r="E26" s="13">
        <v>1201458097693</v>
      </c>
      <c r="F26" s="13"/>
      <c r="G26" s="13">
        <v>1240684793302</v>
      </c>
      <c r="H26" s="13"/>
      <c r="I26" s="13">
        <v>60429599469</v>
      </c>
      <c r="K26" s="9">
        <v>1.3443561996596173E-3</v>
      </c>
    </row>
    <row r="27" spans="1:11" x14ac:dyDescent="0.55000000000000004">
      <c r="A27" s="3" t="s">
        <v>113</v>
      </c>
      <c r="C27" s="13">
        <v>643956429</v>
      </c>
      <c r="D27" s="13"/>
      <c r="E27" s="13">
        <v>553128212218</v>
      </c>
      <c r="F27" s="13"/>
      <c r="G27" s="13">
        <v>474667095025</v>
      </c>
      <c r="H27" s="13"/>
      <c r="I27" s="13">
        <v>79105073622</v>
      </c>
      <c r="K27" s="9">
        <v>1.7598229523732103E-3</v>
      </c>
    </row>
    <row r="28" spans="1:11" x14ac:dyDescent="0.55000000000000004">
      <c r="A28" s="3" t="s">
        <v>113</v>
      </c>
      <c r="C28" s="13">
        <v>99371070</v>
      </c>
      <c r="D28" s="13"/>
      <c r="E28" s="13">
        <v>65947282</v>
      </c>
      <c r="F28" s="13"/>
      <c r="G28" s="13">
        <v>132549772</v>
      </c>
      <c r="H28" s="13"/>
      <c r="I28" s="13">
        <v>32768580</v>
      </c>
      <c r="K28" s="9">
        <v>7.2899115771304867E-7</v>
      </c>
    </row>
    <row r="29" spans="1:11" x14ac:dyDescent="0.55000000000000004">
      <c r="A29" s="3" t="s">
        <v>128</v>
      </c>
      <c r="C29" s="13">
        <v>77800648405</v>
      </c>
      <c r="D29" s="13"/>
      <c r="E29" s="13">
        <v>133687059340</v>
      </c>
      <c r="F29" s="13"/>
      <c r="G29" s="13">
        <v>136347584904</v>
      </c>
      <c r="H29" s="13"/>
      <c r="I29" s="13">
        <v>75140122841</v>
      </c>
      <c r="K29" s="9">
        <v>1.6716160767589344E-3</v>
      </c>
    </row>
    <row r="30" spans="1:11" x14ac:dyDescent="0.55000000000000004">
      <c r="A30" s="3" t="s">
        <v>113</v>
      </c>
      <c r="C30" s="13">
        <v>19087916009</v>
      </c>
      <c r="D30" s="13"/>
      <c r="E30" s="13">
        <v>613544117383</v>
      </c>
      <c r="F30" s="13"/>
      <c r="G30" s="13">
        <v>510496428358</v>
      </c>
      <c r="H30" s="13"/>
      <c r="I30" s="13">
        <v>122135605034</v>
      </c>
      <c r="K30" s="9">
        <v>2.7171081600642849E-3</v>
      </c>
    </row>
    <row r="31" spans="1:11" x14ac:dyDescent="0.55000000000000004">
      <c r="A31" s="3" t="s">
        <v>113</v>
      </c>
      <c r="C31" s="13">
        <v>1360643500</v>
      </c>
      <c r="D31" s="13"/>
      <c r="E31" s="13">
        <v>5214174031</v>
      </c>
      <c r="F31" s="13"/>
      <c r="G31" s="13">
        <v>5269085</v>
      </c>
      <c r="H31" s="13"/>
      <c r="I31" s="13">
        <v>6569548446</v>
      </c>
      <c r="K31" s="9">
        <v>1.4615045044068128E-4</v>
      </c>
    </row>
    <row r="32" spans="1:11" x14ac:dyDescent="0.55000000000000004">
      <c r="A32" s="3" t="s">
        <v>113</v>
      </c>
      <c r="C32" s="13">
        <v>729270902</v>
      </c>
      <c r="D32" s="13"/>
      <c r="E32" s="13">
        <v>85976502</v>
      </c>
      <c r="F32" s="13"/>
      <c r="G32" s="13">
        <v>42291835</v>
      </c>
      <c r="H32" s="13"/>
      <c r="I32" s="13">
        <v>772955569</v>
      </c>
      <c r="K32" s="9">
        <v>1.7195672656735759E-5</v>
      </c>
    </row>
    <row r="33" spans="1:11" x14ac:dyDescent="0.55000000000000004">
      <c r="A33" s="3" t="s">
        <v>113</v>
      </c>
      <c r="C33" s="13">
        <v>53725967236</v>
      </c>
      <c r="D33" s="13"/>
      <c r="E33" s="13">
        <v>493990652269</v>
      </c>
      <c r="F33" s="13"/>
      <c r="G33" s="13">
        <v>514971477885</v>
      </c>
      <c r="H33" s="13"/>
      <c r="I33" s="13">
        <v>32745141620</v>
      </c>
      <c r="K33" s="9">
        <v>7.2846973225698327E-4</v>
      </c>
    </row>
    <row r="34" spans="1:11" x14ac:dyDescent="0.55000000000000004">
      <c r="A34" s="3" t="s">
        <v>113</v>
      </c>
      <c r="C34" s="13">
        <v>46810309991</v>
      </c>
      <c r="D34" s="13"/>
      <c r="E34" s="13">
        <v>9953871709</v>
      </c>
      <c r="F34" s="13"/>
      <c r="G34" s="13">
        <v>11722385</v>
      </c>
      <c r="H34" s="13"/>
      <c r="I34" s="13">
        <v>56752459315</v>
      </c>
      <c r="K34" s="9">
        <v>1.262552146571641E-3</v>
      </c>
    </row>
    <row r="35" spans="1:11" x14ac:dyDescent="0.55000000000000004">
      <c r="A35" s="3" t="s">
        <v>128</v>
      </c>
      <c r="C35" s="13">
        <v>10254847607</v>
      </c>
      <c r="D35" s="13"/>
      <c r="E35" s="13">
        <v>43547983</v>
      </c>
      <c r="F35" s="13"/>
      <c r="G35" s="13">
        <v>0</v>
      </c>
      <c r="H35" s="13"/>
      <c r="I35" s="13">
        <v>10298395590</v>
      </c>
      <c r="K35" s="9">
        <v>2.291048108810652E-4</v>
      </c>
    </row>
    <row r="36" spans="1:11" x14ac:dyDescent="0.55000000000000004">
      <c r="A36" s="3" t="s">
        <v>113</v>
      </c>
      <c r="C36" s="13">
        <v>3899483272</v>
      </c>
      <c r="D36" s="13"/>
      <c r="E36" s="13">
        <v>6051293981</v>
      </c>
      <c r="F36" s="13"/>
      <c r="G36" s="13">
        <v>0</v>
      </c>
      <c r="H36" s="13"/>
      <c r="I36" s="13">
        <v>9950777253</v>
      </c>
      <c r="K36" s="9">
        <v>2.2137146711298264E-4</v>
      </c>
    </row>
    <row r="37" spans="1:11" x14ac:dyDescent="0.55000000000000004">
      <c r="A37" s="3" t="s">
        <v>113</v>
      </c>
      <c r="C37" s="13">
        <v>1718668809</v>
      </c>
      <c r="D37" s="13"/>
      <c r="E37" s="13">
        <v>3614721097</v>
      </c>
      <c r="F37" s="13"/>
      <c r="G37" s="13">
        <v>0</v>
      </c>
      <c r="H37" s="13"/>
      <c r="I37" s="13">
        <v>5333389906</v>
      </c>
      <c r="K37" s="9">
        <v>1.1865006302104113E-4</v>
      </c>
    </row>
    <row r="38" spans="1:11" x14ac:dyDescent="0.55000000000000004">
      <c r="A38" s="3" t="s">
        <v>113</v>
      </c>
      <c r="C38" s="13">
        <v>8362616599</v>
      </c>
      <c r="D38" s="13"/>
      <c r="E38" s="13">
        <v>3593351021</v>
      </c>
      <c r="F38" s="13"/>
      <c r="G38" s="13">
        <v>0</v>
      </c>
      <c r="H38" s="13"/>
      <c r="I38" s="13">
        <v>11955967620</v>
      </c>
      <c r="K38" s="9">
        <v>2.6598023707110664E-4</v>
      </c>
    </row>
    <row r="39" spans="1:11" x14ac:dyDescent="0.55000000000000004">
      <c r="A39" s="3" t="s">
        <v>113</v>
      </c>
      <c r="C39" s="13">
        <v>706861646</v>
      </c>
      <c r="D39" s="13"/>
      <c r="E39" s="13">
        <v>464265868</v>
      </c>
      <c r="F39" s="13"/>
      <c r="G39" s="13">
        <v>0</v>
      </c>
      <c r="H39" s="13"/>
      <c r="I39" s="13">
        <v>1171127514</v>
      </c>
      <c r="K39" s="9">
        <v>2.6053664890589237E-5</v>
      </c>
    </row>
    <row r="40" spans="1:11" x14ac:dyDescent="0.55000000000000004">
      <c r="A40" s="3" t="s">
        <v>113</v>
      </c>
      <c r="C40" s="13">
        <v>20595307359</v>
      </c>
      <c r="D40" s="13"/>
      <c r="E40" s="13">
        <v>8936919823</v>
      </c>
      <c r="F40" s="13"/>
      <c r="G40" s="13">
        <v>8662358</v>
      </c>
      <c r="H40" s="13"/>
      <c r="I40" s="13">
        <v>29523564824</v>
      </c>
      <c r="K40" s="9">
        <v>6.568004381289638E-4</v>
      </c>
    </row>
    <row r="41" spans="1:11" x14ac:dyDescent="0.55000000000000004">
      <c r="A41" s="3" t="s">
        <v>113</v>
      </c>
      <c r="C41" s="13">
        <v>27712881489</v>
      </c>
      <c r="D41" s="13"/>
      <c r="E41" s="13">
        <v>280746331838</v>
      </c>
      <c r="F41" s="13"/>
      <c r="G41" s="13">
        <v>286998000000</v>
      </c>
      <c r="H41" s="13"/>
      <c r="I41" s="13">
        <v>21461213327</v>
      </c>
      <c r="K41" s="9">
        <v>4.7744011944296765E-4</v>
      </c>
    </row>
    <row r="42" spans="1:11" x14ac:dyDescent="0.55000000000000004">
      <c r="A42" s="3" t="s">
        <v>113</v>
      </c>
      <c r="C42" s="13">
        <v>446098937</v>
      </c>
      <c r="D42" s="13"/>
      <c r="E42" s="13">
        <v>2099135629</v>
      </c>
      <c r="F42" s="13"/>
      <c r="G42" s="13">
        <v>0</v>
      </c>
      <c r="H42" s="13"/>
      <c r="I42" s="13">
        <v>2545234566</v>
      </c>
      <c r="K42" s="9">
        <v>5.6622944690298116E-5</v>
      </c>
    </row>
    <row r="43" spans="1:11" x14ac:dyDescent="0.55000000000000004">
      <c r="A43" s="3" t="s">
        <v>113</v>
      </c>
      <c r="C43" s="13">
        <v>356440466</v>
      </c>
      <c r="D43" s="13"/>
      <c r="E43" s="13">
        <v>3659183462</v>
      </c>
      <c r="F43" s="13"/>
      <c r="G43" s="13">
        <v>0</v>
      </c>
      <c r="H43" s="13"/>
      <c r="I43" s="13">
        <v>4015623928</v>
      </c>
      <c r="K43" s="9">
        <v>8.9334183422441266E-5</v>
      </c>
    </row>
    <row r="44" spans="1:11" x14ac:dyDescent="0.55000000000000004">
      <c r="A44" s="3" t="s">
        <v>113</v>
      </c>
      <c r="C44" s="13">
        <v>651746981</v>
      </c>
      <c r="D44" s="13"/>
      <c r="E44" s="13">
        <v>4514384</v>
      </c>
      <c r="F44" s="13"/>
      <c r="G44" s="13">
        <v>650000000</v>
      </c>
      <c r="H44" s="13"/>
      <c r="I44" s="13">
        <v>6261365</v>
      </c>
      <c r="K44" s="9">
        <v>1.3929440092350549E-7</v>
      </c>
    </row>
    <row r="45" spans="1:11" x14ac:dyDescent="0.55000000000000004">
      <c r="A45" s="3" t="s">
        <v>128</v>
      </c>
      <c r="C45" s="13">
        <v>164000000000</v>
      </c>
      <c r="D45" s="13"/>
      <c r="E45" s="13">
        <v>0</v>
      </c>
      <c r="F45" s="13"/>
      <c r="G45" s="13">
        <v>0</v>
      </c>
      <c r="H45" s="13"/>
      <c r="I45" s="13">
        <v>164000000000</v>
      </c>
      <c r="K45" s="9">
        <v>3.6484507374118743E-3</v>
      </c>
    </row>
    <row r="46" spans="1:11" x14ac:dyDescent="0.55000000000000004">
      <c r="A46" s="3" t="s">
        <v>128</v>
      </c>
      <c r="C46" s="13">
        <v>172000000000</v>
      </c>
      <c r="D46" s="13"/>
      <c r="E46" s="13">
        <v>0</v>
      </c>
      <c r="F46" s="13"/>
      <c r="G46" s="13">
        <v>0</v>
      </c>
      <c r="H46" s="13"/>
      <c r="I46" s="13">
        <v>172000000000</v>
      </c>
      <c r="K46" s="9">
        <v>3.8264239441148924E-3</v>
      </c>
    </row>
    <row r="47" spans="1:11" x14ac:dyDescent="0.55000000000000004">
      <c r="A47" s="3" t="s">
        <v>128</v>
      </c>
      <c r="C47" s="13">
        <v>132500000000</v>
      </c>
      <c r="D47" s="13"/>
      <c r="E47" s="13">
        <v>0</v>
      </c>
      <c r="F47" s="13"/>
      <c r="G47" s="13">
        <v>0</v>
      </c>
      <c r="H47" s="13"/>
      <c r="I47" s="13">
        <v>132500000000</v>
      </c>
      <c r="K47" s="9">
        <v>2.9476812360187399E-3</v>
      </c>
    </row>
    <row r="48" spans="1:11" x14ac:dyDescent="0.55000000000000004">
      <c r="A48" s="3" t="s">
        <v>128</v>
      </c>
      <c r="C48" s="13">
        <v>199300000000</v>
      </c>
      <c r="D48" s="13"/>
      <c r="E48" s="13">
        <v>0</v>
      </c>
      <c r="F48" s="13"/>
      <c r="G48" s="13">
        <v>0</v>
      </c>
      <c r="H48" s="13"/>
      <c r="I48" s="13">
        <v>199300000000</v>
      </c>
      <c r="K48" s="9">
        <v>4.4337575119889425E-3</v>
      </c>
    </row>
    <row r="49" spans="1:11" x14ac:dyDescent="0.55000000000000004">
      <c r="A49" s="3" t="s">
        <v>128</v>
      </c>
      <c r="C49" s="13">
        <v>36800000000</v>
      </c>
      <c r="D49" s="13"/>
      <c r="E49" s="13">
        <v>0</v>
      </c>
      <c r="F49" s="13"/>
      <c r="G49" s="13">
        <v>0</v>
      </c>
      <c r="H49" s="13"/>
      <c r="I49" s="13">
        <v>36800000000</v>
      </c>
      <c r="K49" s="9">
        <v>8.1867675083388395E-4</v>
      </c>
    </row>
    <row r="50" spans="1:11" x14ac:dyDescent="0.55000000000000004">
      <c r="A50" s="3" t="s">
        <v>128</v>
      </c>
      <c r="C50" s="13">
        <v>24000000000</v>
      </c>
      <c r="D50" s="13"/>
      <c r="E50" s="13">
        <v>0</v>
      </c>
      <c r="F50" s="13"/>
      <c r="G50" s="13">
        <v>0</v>
      </c>
      <c r="H50" s="13"/>
      <c r="I50" s="13">
        <v>24000000000</v>
      </c>
      <c r="K50" s="9">
        <v>5.339196201090547E-4</v>
      </c>
    </row>
    <row r="51" spans="1:11" x14ac:dyDescent="0.55000000000000004">
      <c r="A51" s="3" t="s">
        <v>128</v>
      </c>
      <c r="C51" s="13">
        <v>24500000000</v>
      </c>
      <c r="D51" s="13"/>
      <c r="E51" s="13">
        <v>0</v>
      </c>
      <c r="F51" s="13"/>
      <c r="G51" s="13">
        <v>0</v>
      </c>
      <c r="H51" s="13"/>
      <c r="I51" s="13">
        <v>24500000000</v>
      </c>
      <c r="K51" s="9">
        <v>5.4504294552799339E-4</v>
      </c>
    </row>
    <row r="52" spans="1:11" x14ac:dyDescent="0.55000000000000004">
      <c r="A52" s="3" t="s">
        <v>128</v>
      </c>
      <c r="C52" s="13">
        <v>168000000000</v>
      </c>
      <c r="D52" s="13"/>
      <c r="E52" s="13">
        <v>0</v>
      </c>
      <c r="F52" s="13"/>
      <c r="G52" s="13">
        <v>0</v>
      </c>
      <c r="H52" s="13"/>
      <c r="I52" s="13">
        <v>168000000000</v>
      </c>
      <c r="K52" s="9">
        <v>3.7374373407633834E-3</v>
      </c>
    </row>
    <row r="53" spans="1:11" x14ac:dyDescent="0.55000000000000004">
      <c r="A53" s="3" t="s">
        <v>128</v>
      </c>
      <c r="C53" s="13">
        <v>345000000000</v>
      </c>
      <c r="D53" s="13"/>
      <c r="E53" s="13">
        <v>0</v>
      </c>
      <c r="F53" s="13"/>
      <c r="G53" s="13">
        <v>0</v>
      </c>
      <c r="H53" s="13"/>
      <c r="I53" s="13">
        <v>345000000000</v>
      </c>
      <c r="K53" s="9">
        <v>7.6750945390676624E-3</v>
      </c>
    </row>
    <row r="54" spans="1:11" x14ac:dyDescent="0.55000000000000004">
      <c r="A54" s="3" t="s">
        <v>128</v>
      </c>
      <c r="C54" s="13">
        <v>118900000000</v>
      </c>
      <c r="D54" s="13"/>
      <c r="E54" s="13">
        <v>0</v>
      </c>
      <c r="F54" s="13"/>
      <c r="G54" s="13">
        <v>0</v>
      </c>
      <c r="H54" s="13"/>
      <c r="I54" s="13">
        <v>118900000000</v>
      </c>
      <c r="K54" s="9">
        <v>2.645126784623609E-3</v>
      </c>
    </row>
    <row r="55" spans="1:11" x14ac:dyDescent="0.55000000000000004">
      <c r="A55" s="3" t="s">
        <v>128</v>
      </c>
      <c r="C55" s="13">
        <v>223900000000</v>
      </c>
      <c r="D55" s="13"/>
      <c r="E55" s="13">
        <v>0</v>
      </c>
      <c r="F55" s="13"/>
      <c r="G55" s="13">
        <v>0</v>
      </c>
      <c r="H55" s="13"/>
      <c r="I55" s="13">
        <v>223900000000</v>
      </c>
      <c r="K55" s="9">
        <v>4.981025122600723E-3</v>
      </c>
    </row>
    <row r="56" spans="1:11" x14ac:dyDescent="0.55000000000000004">
      <c r="A56" s="3" t="s">
        <v>128</v>
      </c>
      <c r="C56" s="13">
        <v>129500000000</v>
      </c>
      <c r="D56" s="13"/>
      <c r="E56" s="13">
        <v>0</v>
      </c>
      <c r="F56" s="13"/>
      <c r="G56" s="13">
        <v>0</v>
      </c>
      <c r="H56" s="13"/>
      <c r="I56" s="13">
        <v>129500000000</v>
      </c>
      <c r="K56" s="9">
        <v>2.880941283505108E-3</v>
      </c>
    </row>
    <row r="57" spans="1:11" x14ac:dyDescent="0.55000000000000004">
      <c r="A57" s="3" t="s">
        <v>128</v>
      </c>
      <c r="C57" s="13">
        <v>2800000000</v>
      </c>
      <c r="D57" s="13"/>
      <c r="E57" s="13">
        <v>0</v>
      </c>
      <c r="F57" s="13"/>
      <c r="G57" s="13">
        <v>0</v>
      </c>
      <c r="H57" s="13"/>
      <c r="I57" s="13">
        <v>2800000000</v>
      </c>
      <c r="K57" s="9">
        <v>6.2290622346056391E-5</v>
      </c>
    </row>
    <row r="58" spans="1:11" x14ac:dyDescent="0.55000000000000004">
      <c r="A58" s="3" t="s">
        <v>128</v>
      </c>
      <c r="C58" s="13">
        <v>322200000000</v>
      </c>
      <c r="D58" s="13"/>
      <c r="E58" s="13">
        <v>0</v>
      </c>
      <c r="F58" s="13"/>
      <c r="G58" s="13">
        <v>0</v>
      </c>
      <c r="H58" s="13"/>
      <c r="I58" s="13">
        <v>322200000000</v>
      </c>
      <c r="K58" s="9">
        <v>7.1678708999640597E-3</v>
      </c>
    </row>
    <row r="59" spans="1:11" x14ac:dyDescent="0.55000000000000004">
      <c r="A59" s="3" t="s">
        <v>128</v>
      </c>
      <c r="C59" s="13">
        <v>15300000000</v>
      </c>
      <c r="D59" s="13"/>
      <c r="E59" s="13">
        <v>0</v>
      </c>
      <c r="F59" s="13"/>
      <c r="G59" s="13">
        <v>0</v>
      </c>
      <c r="H59" s="13"/>
      <c r="I59" s="13">
        <v>15300000000</v>
      </c>
      <c r="K59" s="9">
        <v>3.403737578195224E-4</v>
      </c>
    </row>
    <row r="60" spans="1:11" x14ac:dyDescent="0.55000000000000004">
      <c r="A60" s="3" t="s">
        <v>128</v>
      </c>
      <c r="C60" s="13">
        <v>8000000000</v>
      </c>
      <c r="D60" s="13"/>
      <c r="E60" s="13">
        <v>0</v>
      </c>
      <c r="F60" s="13"/>
      <c r="G60" s="13">
        <v>0</v>
      </c>
      <c r="H60" s="13"/>
      <c r="I60" s="13">
        <v>8000000000</v>
      </c>
      <c r="K60" s="9">
        <v>1.7797320670301825E-4</v>
      </c>
    </row>
    <row r="61" spans="1:11" x14ac:dyDescent="0.55000000000000004">
      <c r="A61" s="3" t="s">
        <v>128</v>
      </c>
      <c r="C61" s="13">
        <v>74700000000</v>
      </c>
      <c r="D61" s="13"/>
      <c r="E61" s="13">
        <v>0</v>
      </c>
      <c r="F61" s="13"/>
      <c r="G61" s="13">
        <v>0</v>
      </c>
      <c r="H61" s="13"/>
      <c r="I61" s="13">
        <v>74700000000</v>
      </c>
      <c r="K61" s="9">
        <v>1.6618248175894329E-3</v>
      </c>
    </row>
    <row r="62" spans="1:11" x14ac:dyDescent="0.55000000000000004">
      <c r="A62" s="3" t="s">
        <v>113</v>
      </c>
      <c r="C62" s="13">
        <v>1019887548</v>
      </c>
      <c r="D62" s="13"/>
      <c r="E62" s="13">
        <v>12726585286</v>
      </c>
      <c r="F62" s="13"/>
      <c r="G62" s="13">
        <v>0</v>
      </c>
      <c r="H62" s="13"/>
      <c r="I62" s="13">
        <v>13746472834</v>
      </c>
      <c r="K62" s="9">
        <v>3.0581298139036338E-4</v>
      </c>
    </row>
    <row r="63" spans="1:11" x14ac:dyDescent="0.55000000000000004">
      <c r="A63" s="3" t="s">
        <v>113</v>
      </c>
      <c r="C63" s="13">
        <v>6879117740</v>
      </c>
      <c r="D63" s="13"/>
      <c r="E63" s="13">
        <v>6627829407</v>
      </c>
      <c r="F63" s="13"/>
      <c r="G63" s="13">
        <v>0</v>
      </c>
      <c r="H63" s="13"/>
      <c r="I63" s="13">
        <v>13506947147</v>
      </c>
      <c r="K63" s="9">
        <v>3.004843370649717E-4</v>
      </c>
    </row>
    <row r="64" spans="1:11" x14ac:dyDescent="0.55000000000000004">
      <c r="A64" s="3" t="s">
        <v>128</v>
      </c>
      <c r="C64" s="13">
        <v>220000000000</v>
      </c>
      <c r="D64" s="13"/>
      <c r="E64" s="13">
        <v>0</v>
      </c>
      <c r="F64" s="13"/>
      <c r="G64" s="13">
        <v>0</v>
      </c>
      <c r="H64" s="13"/>
      <c r="I64" s="13">
        <v>220000000000</v>
      </c>
      <c r="K64" s="9">
        <v>4.8942631843330022E-3</v>
      </c>
    </row>
    <row r="65" spans="1:11" x14ac:dyDescent="0.55000000000000004">
      <c r="A65" s="3" t="s">
        <v>128</v>
      </c>
      <c r="C65" s="13">
        <v>111000000000</v>
      </c>
      <c r="D65" s="13"/>
      <c r="E65" s="13">
        <v>0</v>
      </c>
      <c r="F65" s="13"/>
      <c r="G65" s="13">
        <v>0</v>
      </c>
      <c r="H65" s="13"/>
      <c r="I65" s="13">
        <v>111000000000</v>
      </c>
      <c r="K65" s="9">
        <v>2.4693782430043783E-3</v>
      </c>
    </row>
    <row r="66" spans="1:11" x14ac:dyDescent="0.55000000000000004">
      <c r="A66" s="3" t="s">
        <v>128</v>
      </c>
      <c r="C66" s="13">
        <v>475000000000</v>
      </c>
      <c r="D66" s="13"/>
      <c r="E66" s="13">
        <v>0</v>
      </c>
      <c r="F66" s="13"/>
      <c r="G66" s="13">
        <v>0</v>
      </c>
      <c r="H66" s="13"/>
      <c r="I66" s="13">
        <v>475000000000</v>
      </c>
      <c r="K66" s="9">
        <v>1.0567159147991709E-2</v>
      </c>
    </row>
    <row r="67" spans="1:11" ht="24.75" thickBot="1" x14ac:dyDescent="0.6">
      <c r="A67" s="3" t="s">
        <v>128</v>
      </c>
      <c r="C67" s="13">
        <v>15000000000</v>
      </c>
      <c r="D67" s="13"/>
      <c r="E67" s="13">
        <v>0</v>
      </c>
      <c r="F67" s="13"/>
      <c r="G67" s="13">
        <v>0</v>
      </c>
      <c r="H67" s="13"/>
      <c r="I67" s="13">
        <v>15000000000</v>
      </c>
      <c r="K67" s="9">
        <v>3.3369976256815924E-4</v>
      </c>
    </row>
    <row r="68" spans="1:11" ht="24.75" thickBot="1" x14ac:dyDescent="0.6">
      <c r="A68" s="3" t="s">
        <v>34</v>
      </c>
      <c r="C68" s="6">
        <f>SUM(C8:C67)</f>
        <v>7083348451820</v>
      </c>
      <c r="E68" s="6">
        <f>SUM(E8:E67)</f>
        <v>144744674856468</v>
      </c>
      <c r="G68" s="6">
        <f>SUM(G8:G67)</f>
        <v>147495061145842</v>
      </c>
      <c r="I68" s="6">
        <f>SUM(I8:I67)</f>
        <v>4332962162446</v>
      </c>
      <c r="K68" s="10">
        <f>SUM(K8:K67)</f>
        <v>9.639389632166985E-2</v>
      </c>
    </row>
    <row r="69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E9" sqref="E9"/>
    </sheetView>
  </sheetViews>
  <sheetFormatPr defaultRowHeight="24" x14ac:dyDescent="0.55000000000000004"/>
  <cols>
    <col min="1" max="1" width="31.42578125" style="3" bestFit="1" customWidth="1"/>
    <col min="2" max="2" width="1" style="3" customWidth="1"/>
    <col min="3" max="3" width="24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19.85546875" style="3" bestFit="1" customWidth="1"/>
    <col min="10" max="16384" width="9.140625" style="3"/>
  </cols>
  <sheetData>
    <row r="2" spans="1: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9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</row>
    <row r="4" spans="1: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9" ht="25.5" thickBot="1" x14ac:dyDescent="0.6">
      <c r="A6" s="2" t="s">
        <v>172</v>
      </c>
      <c r="C6" s="2" t="s">
        <v>103</v>
      </c>
      <c r="E6" s="2" t="s">
        <v>193</v>
      </c>
      <c r="G6" s="2" t="s">
        <v>13</v>
      </c>
    </row>
    <row r="7" spans="1:9" x14ac:dyDescent="0.55000000000000004">
      <c r="A7" s="3" t="s">
        <v>203</v>
      </c>
      <c r="C7" s="8">
        <v>-3055666903775</v>
      </c>
      <c r="E7" s="9">
        <f>C7/$C$11</f>
        <v>1.0444198369615694</v>
      </c>
      <c r="G7" s="9">
        <v>-6.7978354685139977E-2</v>
      </c>
      <c r="I7" s="8"/>
    </row>
    <row r="8" spans="1:9" x14ac:dyDescent="0.55000000000000004">
      <c r="A8" s="3" t="s">
        <v>204</v>
      </c>
      <c r="C8" s="13">
        <v>25358439659</v>
      </c>
      <c r="E8" s="9">
        <f t="shared" ref="E8:E10" si="0">C8/$C$11</f>
        <v>-8.6674556645990868E-3</v>
      </c>
      <c r="G8" s="9">
        <v>5.6414035288715285E-4</v>
      </c>
      <c r="I8" s="5"/>
    </row>
    <row r="9" spans="1:9" x14ac:dyDescent="0.55000000000000004">
      <c r="A9" s="3" t="s">
        <v>205</v>
      </c>
      <c r="C9" s="13">
        <v>103934653526</v>
      </c>
      <c r="E9" s="9">
        <f t="shared" si="0"/>
        <v>-3.5524622712042556E-2</v>
      </c>
      <c r="G9" s="9">
        <v>2.3121979469486729E-3</v>
      </c>
      <c r="I9" s="5"/>
    </row>
    <row r="10" spans="1:9" ht="24.75" thickBot="1" x14ac:dyDescent="0.6">
      <c r="A10" s="3" t="s">
        <v>201</v>
      </c>
      <c r="C10" s="13">
        <f>'سایر درآمدها'!C10</f>
        <v>666354990</v>
      </c>
      <c r="E10" s="9">
        <f t="shared" si="0"/>
        <v>-2.2775858492774182E-4</v>
      </c>
      <c r="G10" s="9">
        <v>1.4824166796607207E-5</v>
      </c>
    </row>
    <row r="11" spans="1:9" ht="24.75" thickBot="1" x14ac:dyDescent="0.6">
      <c r="C11" s="14">
        <f>SUM(C7:C10)</f>
        <v>-2925707455600</v>
      </c>
      <c r="E11" s="23">
        <f>SUM(E7:E10)</f>
        <v>1</v>
      </c>
      <c r="G11" s="10">
        <f>SUM(G7:G10)</f>
        <v>-6.5087192218507547E-2</v>
      </c>
    </row>
    <row r="12" spans="1:9" ht="24.75" thickTop="1" x14ac:dyDescent="0.5500000000000000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7"/>
  <sheetViews>
    <sheetView rightToLeft="1" topLeftCell="A49" workbookViewId="0">
      <selection activeCell="E59" sqref="E59"/>
    </sheetView>
  </sheetViews>
  <sheetFormatPr defaultRowHeight="24" x14ac:dyDescent="0.55000000000000004"/>
  <cols>
    <col min="1" max="1" width="41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  <c r="H3" s="1" t="s">
        <v>168</v>
      </c>
      <c r="I3" s="1" t="s">
        <v>168</v>
      </c>
      <c r="J3" s="1" t="s">
        <v>168</v>
      </c>
      <c r="K3" s="1" t="s">
        <v>168</v>
      </c>
      <c r="L3" s="1" t="s">
        <v>168</v>
      </c>
      <c r="M3" s="1" t="s">
        <v>168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7" t="s">
        <v>169</v>
      </c>
      <c r="C6" s="2" t="s">
        <v>170</v>
      </c>
      <c r="D6" s="2" t="s">
        <v>170</v>
      </c>
      <c r="E6" s="2" t="s">
        <v>170</v>
      </c>
      <c r="F6" s="2" t="s">
        <v>170</v>
      </c>
      <c r="G6" s="2" t="s">
        <v>170</v>
      </c>
      <c r="I6" s="2" t="s">
        <v>171</v>
      </c>
      <c r="J6" s="2" t="s">
        <v>171</v>
      </c>
      <c r="K6" s="2" t="s">
        <v>171</v>
      </c>
      <c r="L6" s="2" t="s">
        <v>171</v>
      </c>
      <c r="M6" s="2" t="s">
        <v>171</v>
      </c>
    </row>
    <row r="7" spans="1:13" ht="25.5" thickBot="1" x14ac:dyDescent="0.6">
      <c r="A7" s="2" t="s">
        <v>172</v>
      </c>
      <c r="C7" s="2" t="s">
        <v>173</v>
      </c>
      <c r="E7" s="2" t="s">
        <v>174</v>
      </c>
      <c r="G7" s="2" t="s">
        <v>175</v>
      </c>
      <c r="I7" s="2" t="s">
        <v>173</v>
      </c>
      <c r="K7" s="2" t="s">
        <v>174</v>
      </c>
      <c r="M7" s="2" t="s">
        <v>175</v>
      </c>
    </row>
    <row r="8" spans="1:13" x14ac:dyDescent="0.55000000000000004">
      <c r="A8" s="3" t="s">
        <v>107</v>
      </c>
      <c r="C8" s="8">
        <v>23157</v>
      </c>
      <c r="D8" s="8"/>
      <c r="E8" s="8">
        <v>0</v>
      </c>
      <c r="F8" s="8"/>
      <c r="G8" s="8">
        <v>23157</v>
      </c>
      <c r="H8" s="8"/>
      <c r="I8" s="8">
        <v>48881</v>
      </c>
      <c r="J8" s="8"/>
      <c r="K8" s="8">
        <v>0</v>
      </c>
      <c r="L8" s="8"/>
      <c r="M8" s="8">
        <f>I8-K8</f>
        <v>48881</v>
      </c>
    </row>
    <row r="9" spans="1:13" x14ac:dyDescent="0.55000000000000004">
      <c r="A9" s="3" t="s">
        <v>107</v>
      </c>
      <c r="C9" s="8">
        <v>45902</v>
      </c>
      <c r="D9" s="8"/>
      <c r="E9" s="8">
        <v>0</v>
      </c>
      <c r="F9" s="8"/>
      <c r="G9" s="8">
        <v>45902</v>
      </c>
      <c r="H9" s="8"/>
      <c r="I9" s="8">
        <v>91610</v>
      </c>
      <c r="J9" s="8"/>
      <c r="K9" s="8">
        <v>0</v>
      </c>
      <c r="L9" s="8"/>
      <c r="M9" s="8">
        <f t="shared" ref="M9:M65" si="0">I9-K9</f>
        <v>91610</v>
      </c>
    </row>
    <row r="10" spans="1:13" x14ac:dyDescent="0.55000000000000004">
      <c r="A10" s="3" t="s">
        <v>107</v>
      </c>
      <c r="C10" s="8">
        <v>50798</v>
      </c>
      <c r="D10" s="8"/>
      <c r="E10" s="8">
        <v>0</v>
      </c>
      <c r="F10" s="8"/>
      <c r="G10" s="8">
        <v>50798</v>
      </c>
      <c r="H10" s="8"/>
      <c r="I10" s="8">
        <v>101382</v>
      </c>
      <c r="J10" s="8"/>
      <c r="K10" s="8">
        <v>0</v>
      </c>
      <c r="L10" s="8"/>
      <c r="M10" s="8">
        <f t="shared" si="0"/>
        <v>101382</v>
      </c>
    </row>
    <row r="11" spans="1:13" x14ac:dyDescent="0.55000000000000004">
      <c r="A11" s="3" t="s">
        <v>107</v>
      </c>
      <c r="C11" s="8">
        <v>49475</v>
      </c>
      <c r="D11" s="8"/>
      <c r="E11" s="8">
        <v>0</v>
      </c>
      <c r="F11" s="8"/>
      <c r="G11" s="8">
        <v>49475</v>
      </c>
      <c r="H11" s="8"/>
      <c r="I11" s="8">
        <v>98741</v>
      </c>
      <c r="J11" s="8"/>
      <c r="K11" s="8">
        <v>0</v>
      </c>
      <c r="L11" s="8"/>
      <c r="M11" s="8">
        <f t="shared" si="0"/>
        <v>98741</v>
      </c>
    </row>
    <row r="12" spans="1:13" x14ac:dyDescent="0.55000000000000004">
      <c r="A12" s="3" t="s">
        <v>113</v>
      </c>
      <c r="C12" s="8">
        <v>170387539</v>
      </c>
      <c r="D12" s="8"/>
      <c r="E12" s="8">
        <v>0</v>
      </c>
      <c r="F12" s="8"/>
      <c r="G12" s="8">
        <v>170387539</v>
      </c>
      <c r="H12" s="8"/>
      <c r="I12" s="8">
        <v>232184743</v>
      </c>
      <c r="J12" s="8"/>
      <c r="K12" s="8">
        <v>0</v>
      </c>
      <c r="L12" s="8"/>
      <c r="M12" s="8">
        <f t="shared" si="0"/>
        <v>232184743</v>
      </c>
    </row>
    <row r="13" spans="1:13" x14ac:dyDescent="0.55000000000000004">
      <c r="A13" s="3" t="s">
        <v>113</v>
      </c>
      <c r="C13" s="8">
        <v>19722657527</v>
      </c>
      <c r="D13" s="8"/>
      <c r="E13" s="8">
        <v>0</v>
      </c>
      <c r="F13" s="8"/>
      <c r="G13" s="8">
        <v>19722657527</v>
      </c>
      <c r="H13" s="8"/>
      <c r="I13" s="8">
        <v>24914630700</v>
      </c>
      <c r="J13" s="8"/>
      <c r="K13" s="8">
        <v>0</v>
      </c>
      <c r="L13" s="8"/>
      <c r="M13" s="8">
        <f t="shared" si="0"/>
        <v>24914630700</v>
      </c>
    </row>
    <row r="14" spans="1:13" x14ac:dyDescent="0.55000000000000004">
      <c r="A14" s="3" t="s">
        <v>113</v>
      </c>
      <c r="C14" s="8">
        <v>969254922</v>
      </c>
      <c r="D14" s="8"/>
      <c r="E14" s="8">
        <v>0</v>
      </c>
      <c r="F14" s="8"/>
      <c r="G14" s="8">
        <v>969254922</v>
      </c>
      <c r="H14" s="8"/>
      <c r="I14" s="8">
        <v>1841849805</v>
      </c>
      <c r="J14" s="8"/>
      <c r="K14" s="8">
        <v>0</v>
      </c>
      <c r="L14" s="8"/>
      <c r="M14" s="8">
        <f t="shared" si="0"/>
        <v>1841849805</v>
      </c>
    </row>
    <row r="15" spans="1:13" x14ac:dyDescent="0.55000000000000004">
      <c r="A15" s="3" t="s">
        <v>113</v>
      </c>
      <c r="C15" s="8">
        <v>1035796756</v>
      </c>
      <c r="D15" s="8"/>
      <c r="E15" s="8">
        <v>0</v>
      </c>
      <c r="F15" s="8"/>
      <c r="G15" s="8">
        <v>1035796756</v>
      </c>
      <c r="H15" s="8"/>
      <c r="I15" s="8">
        <v>1438225217</v>
      </c>
      <c r="J15" s="8"/>
      <c r="K15" s="8">
        <v>0</v>
      </c>
      <c r="L15" s="8"/>
      <c r="M15" s="8">
        <f t="shared" si="0"/>
        <v>1438225217</v>
      </c>
    </row>
    <row r="16" spans="1:13" x14ac:dyDescent="0.55000000000000004">
      <c r="A16" s="3" t="s">
        <v>113</v>
      </c>
      <c r="C16" s="8">
        <v>152966146</v>
      </c>
      <c r="D16" s="8"/>
      <c r="E16" s="8">
        <v>0</v>
      </c>
      <c r="F16" s="8"/>
      <c r="G16" s="8">
        <v>152966146</v>
      </c>
      <c r="H16" s="8"/>
      <c r="I16" s="8">
        <v>178588588</v>
      </c>
      <c r="J16" s="8"/>
      <c r="K16" s="8">
        <v>0</v>
      </c>
      <c r="L16" s="8"/>
      <c r="M16" s="8">
        <f t="shared" si="0"/>
        <v>178588588</v>
      </c>
    </row>
    <row r="17" spans="1:13" x14ac:dyDescent="0.55000000000000004">
      <c r="A17" s="3" t="s">
        <v>113</v>
      </c>
      <c r="C17" s="8">
        <v>272088968</v>
      </c>
      <c r="D17" s="8"/>
      <c r="E17" s="8">
        <v>0</v>
      </c>
      <c r="F17" s="8"/>
      <c r="G17" s="8">
        <v>272088968</v>
      </c>
      <c r="H17" s="8"/>
      <c r="I17" s="8">
        <v>303754503</v>
      </c>
      <c r="J17" s="8"/>
      <c r="K17" s="8">
        <v>0</v>
      </c>
      <c r="L17" s="8"/>
      <c r="M17" s="8">
        <f t="shared" si="0"/>
        <v>303754503</v>
      </c>
    </row>
    <row r="18" spans="1:13" x14ac:dyDescent="0.55000000000000004">
      <c r="A18" s="3" t="s">
        <v>113</v>
      </c>
      <c r="C18" s="8">
        <v>88626146</v>
      </c>
      <c r="D18" s="8"/>
      <c r="E18" s="8">
        <v>0</v>
      </c>
      <c r="F18" s="8"/>
      <c r="G18" s="8">
        <v>88626146</v>
      </c>
      <c r="H18" s="8"/>
      <c r="I18" s="8">
        <v>197284037</v>
      </c>
      <c r="J18" s="8"/>
      <c r="K18" s="8">
        <v>0</v>
      </c>
      <c r="L18" s="8"/>
      <c r="M18" s="8">
        <f t="shared" si="0"/>
        <v>197284037</v>
      </c>
    </row>
    <row r="19" spans="1:13" x14ac:dyDescent="0.55000000000000004">
      <c r="A19" s="3" t="s">
        <v>113</v>
      </c>
      <c r="C19" s="8">
        <v>72044419</v>
      </c>
      <c r="D19" s="8"/>
      <c r="E19" s="8">
        <v>0</v>
      </c>
      <c r="F19" s="8"/>
      <c r="G19" s="8">
        <v>72044419</v>
      </c>
      <c r="H19" s="8"/>
      <c r="I19" s="8">
        <v>131985273</v>
      </c>
      <c r="J19" s="8"/>
      <c r="K19" s="8">
        <v>0</v>
      </c>
      <c r="L19" s="8"/>
      <c r="M19" s="8">
        <f t="shared" si="0"/>
        <v>131985273</v>
      </c>
    </row>
    <row r="20" spans="1:13" x14ac:dyDescent="0.55000000000000004">
      <c r="A20" s="3" t="s">
        <v>113</v>
      </c>
      <c r="C20" s="8">
        <v>376875916</v>
      </c>
      <c r="D20" s="8"/>
      <c r="E20" s="8">
        <v>0</v>
      </c>
      <c r="F20" s="8"/>
      <c r="G20" s="8">
        <v>376875916</v>
      </c>
      <c r="H20" s="8"/>
      <c r="I20" s="8">
        <v>545383526</v>
      </c>
      <c r="J20" s="8"/>
      <c r="K20" s="8">
        <v>0</v>
      </c>
      <c r="L20" s="8"/>
      <c r="M20" s="8">
        <f t="shared" si="0"/>
        <v>545383526</v>
      </c>
    </row>
    <row r="21" spans="1:13" x14ac:dyDescent="0.55000000000000004">
      <c r="A21" s="3" t="s">
        <v>113</v>
      </c>
      <c r="C21" s="8">
        <v>88082784</v>
      </c>
      <c r="D21" s="8"/>
      <c r="E21" s="8">
        <v>0</v>
      </c>
      <c r="F21" s="8"/>
      <c r="G21" s="8">
        <v>88082784</v>
      </c>
      <c r="H21" s="8"/>
      <c r="I21" s="8">
        <v>189015136</v>
      </c>
      <c r="J21" s="8"/>
      <c r="K21" s="8">
        <v>0</v>
      </c>
      <c r="L21" s="8"/>
      <c r="M21" s="8">
        <f t="shared" si="0"/>
        <v>189015136</v>
      </c>
    </row>
    <row r="22" spans="1:13" x14ac:dyDescent="0.55000000000000004">
      <c r="A22" s="3" t="s">
        <v>113</v>
      </c>
      <c r="C22" s="8">
        <v>401877328</v>
      </c>
      <c r="D22" s="8"/>
      <c r="E22" s="8">
        <v>0</v>
      </c>
      <c r="F22" s="8"/>
      <c r="G22" s="8">
        <v>401877328</v>
      </c>
      <c r="H22" s="8"/>
      <c r="I22" s="8">
        <v>706639307</v>
      </c>
      <c r="J22" s="8"/>
      <c r="K22" s="8">
        <v>0</v>
      </c>
      <c r="L22" s="8"/>
      <c r="M22" s="8">
        <f t="shared" si="0"/>
        <v>706639307</v>
      </c>
    </row>
    <row r="23" spans="1:13" x14ac:dyDescent="0.55000000000000004">
      <c r="A23" s="3" t="s">
        <v>113</v>
      </c>
      <c r="C23" s="8">
        <v>1394997693</v>
      </c>
      <c r="D23" s="8"/>
      <c r="E23" s="8">
        <v>0</v>
      </c>
      <c r="F23" s="8"/>
      <c r="G23" s="8">
        <v>1394997693</v>
      </c>
      <c r="H23" s="8"/>
      <c r="I23" s="8">
        <v>1542971792</v>
      </c>
      <c r="J23" s="8"/>
      <c r="K23" s="8">
        <v>0</v>
      </c>
      <c r="L23" s="8"/>
      <c r="M23" s="8">
        <f t="shared" si="0"/>
        <v>1542971792</v>
      </c>
    </row>
    <row r="24" spans="1:13" x14ac:dyDescent="0.55000000000000004">
      <c r="A24" s="3" t="s">
        <v>176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43908</v>
      </c>
      <c r="J24" s="8"/>
      <c r="K24" s="8">
        <v>0</v>
      </c>
      <c r="L24" s="8"/>
      <c r="M24" s="8">
        <f t="shared" si="0"/>
        <v>43908</v>
      </c>
    </row>
    <row r="25" spans="1:13" x14ac:dyDescent="0.55000000000000004">
      <c r="A25" s="3" t="s">
        <v>113</v>
      </c>
      <c r="C25" s="8">
        <v>99932756</v>
      </c>
      <c r="D25" s="8"/>
      <c r="E25" s="8">
        <v>0</v>
      </c>
      <c r="F25" s="8"/>
      <c r="G25" s="8">
        <v>99932756</v>
      </c>
      <c r="H25" s="8"/>
      <c r="I25" s="8">
        <v>224620226</v>
      </c>
      <c r="J25" s="8"/>
      <c r="K25" s="8">
        <v>0</v>
      </c>
      <c r="L25" s="8"/>
      <c r="M25" s="8">
        <f t="shared" si="0"/>
        <v>224620226</v>
      </c>
    </row>
    <row r="26" spans="1:13" x14ac:dyDescent="0.55000000000000004">
      <c r="A26" s="3" t="s">
        <v>113</v>
      </c>
      <c r="C26" s="8">
        <v>15947282</v>
      </c>
      <c r="D26" s="8"/>
      <c r="E26" s="8">
        <v>0</v>
      </c>
      <c r="F26" s="8"/>
      <c r="G26" s="8">
        <v>15947282</v>
      </c>
      <c r="H26" s="8"/>
      <c r="I26" s="8">
        <v>112879814</v>
      </c>
      <c r="J26" s="8"/>
      <c r="K26" s="8">
        <v>0</v>
      </c>
      <c r="L26" s="8"/>
      <c r="M26" s="8">
        <f t="shared" si="0"/>
        <v>112879814</v>
      </c>
    </row>
    <row r="27" spans="1:13" x14ac:dyDescent="0.55000000000000004">
      <c r="A27" s="3" t="s">
        <v>128</v>
      </c>
      <c r="C27" s="8">
        <v>411147</v>
      </c>
      <c r="D27" s="8"/>
      <c r="E27" s="8">
        <v>0</v>
      </c>
      <c r="F27" s="8"/>
      <c r="G27" s="8">
        <v>411147</v>
      </c>
      <c r="H27" s="8"/>
      <c r="I27" s="8">
        <v>1136897</v>
      </c>
      <c r="J27" s="8"/>
      <c r="K27" s="8">
        <v>0</v>
      </c>
      <c r="L27" s="8"/>
      <c r="M27" s="8">
        <f t="shared" si="0"/>
        <v>1136897</v>
      </c>
    </row>
    <row r="28" spans="1:13" x14ac:dyDescent="0.55000000000000004">
      <c r="A28" s="3" t="s">
        <v>113</v>
      </c>
      <c r="C28" s="8">
        <v>289267383</v>
      </c>
      <c r="D28" s="8"/>
      <c r="E28" s="8">
        <v>0</v>
      </c>
      <c r="F28" s="8"/>
      <c r="G28" s="8">
        <v>289267383</v>
      </c>
      <c r="H28" s="8"/>
      <c r="I28" s="8">
        <v>529414154</v>
      </c>
      <c r="J28" s="8"/>
      <c r="K28" s="8">
        <v>0</v>
      </c>
      <c r="L28" s="8"/>
      <c r="M28" s="8">
        <f t="shared" si="0"/>
        <v>529414154</v>
      </c>
    </row>
    <row r="29" spans="1:13" x14ac:dyDescent="0.55000000000000004">
      <c r="A29" s="3" t="s">
        <v>113</v>
      </c>
      <c r="C29" s="8">
        <v>79423064</v>
      </c>
      <c r="D29" s="8"/>
      <c r="E29" s="8">
        <v>0</v>
      </c>
      <c r="F29" s="8"/>
      <c r="G29" s="8">
        <v>79423064</v>
      </c>
      <c r="H29" s="8"/>
      <c r="I29" s="8">
        <v>519562530</v>
      </c>
      <c r="J29" s="8"/>
      <c r="K29" s="8">
        <v>0</v>
      </c>
      <c r="L29" s="8"/>
      <c r="M29" s="8">
        <f t="shared" si="0"/>
        <v>519562530</v>
      </c>
    </row>
    <row r="30" spans="1:13" x14ac:dyDescent="0.55000000000000004">
      <c r="A30" s="3" t="s">
        <v>113</v>
      </c>
      <c r="C30" s="8">
        <v>11780338</v>
      </c>
      <c r="D30" s="8"/>
      <c r="E30" s="8">
        <v>0</v>
      </c>
      <c r="F30" s="8"/>
      <c r="G30" s="8">
        <v>11780338</v>
      </c>
      <c r="H30" s="8"/>
      <c r="I30" s="8">
        <v>22655425</v>
      </c>
      <c r="J30" s="8"/>
      <c r="K30" s="8">
        <v>0</v>
      </c>
      <c r="L30" s="8"/>
      <c r="M30" s="8">
        <f t="shared" si="0"/>
        <v>22655425</v>
      </c>
    </row>
    <row r="31" spans="1:13" x14ac:dyDescent="0.55000000000000004">
      <c r="A31" s="3" t="s">
        <v>113</v>
      </c>
      <c r="C31" s="8">
        <v>296052269</v>
      </c>
      <c r="D31" s="8"/>
      <c r="E31" s="8">
        <v>0</v>
      </c>
      <c r="F31" s="8"/>
      <c r="G31" s="8">
        <v>296052269</v>
      </c>
      <c r="H31" s="8"/>
      <c r="I31" s="8">
        <v>605358125</v>
      </c>
      <c r="J31" s="8"/>
      <c r="K31" s="8">
        <v>0</v>
      </c>
      <c r="L31" s="8"/>
      <c r="M31" s="8">
        <f t="shared" si="0"/>
        <v>605358125</v>
      </c>
    </row>
    <row r="32" spans="1:13" x14ac:dyDescent="0.55000000000000004">
      <c r="A32" s="3" t="s">
        <v>113</v>
      </c>
      <c r="C32" s="8">
        <v>811844312</v>
      </c>
      <c r="D32" s="8"/>
      <c r="E32" s="8">
        <v>0</v>
      </c>
      <c r="F32" s="8"/>
      <c r="G32" s="8">
        <v>811844312</v>
      </c>
      <c r="H32" s="8"/>
      <c r="I32" s="8">
        <v>1503342865</v>
      </c>
      <c r="J32" s="8"/>
      <c r="K32" s="8">
        <v>0</v>
      </c>
      <c r="L32" s="8"/>
      <c r="M32" s="8">
        <f t="shared" si="0"/>
        <v>1503342865</v>
      </c>
    </row>
    <row r="33" spans="1:13" x14ac:dyDescent="0.55000000000000004">
      <c r="A33" s="3" t="s">
        <v>128</v>
      </c>
      <c r="C33" s="8">
        <v>43547983</v>
      </c>
      <c r="D33" s="8"/>
      <c r="E33" s="8">
        <v>0</v>
      </c>
      <c r="F33" s="8"/>
      <c r="G33" s="8">
        <v>43547983</v>
      </c>
      <c r="H33" s="8"/>
      <c r="I33" s="8">
        <v>86911818</v>
      </c>
      <c r="J33" s="8"/>
      <c r="K33" s="8">
        <v>0</v>
      </c>
      <c r="L33" s="8"/>
      <c r="M33" s="8">
        <f t="shared" si="0"/>
        <v>86911818</v>
      </c>
    </row>
    <row r="34" spans="1:13" x14ac:dyDescent="0.55000000000000004">
      <c r="A34" s="3" t="s">
        <v>113</v>
      </c>
      <c r="C34" s="8">
        <v>118250694</v>
      </c>
      <c r="D34" s="8"/>
      <c r="E34" s="8">
        <v>0</v>
      </c>
      <c r="F34" s="8"/>
      <c r="G34" s="8">
        <v>118250694</v>
      </c>
      <c r="H34" s="8"/>
      <c r="I34" s="8">
        <v>251173721</v>
      </c>
      <c r="J34" s="8"/>
      <c r="K34" s="8">
        <v>0</v>
      </c>
      <c r="L34" s="8"/>
      <c r="M34" s="8">
        <f t="shared" si="0"/>
        <v>251173721</v>
      </c>
    </row>
    <row r="35" spans="1:13" x14ac:dyDescent="0.55000000000000004">
      <c r="A35" s="3" t="s">
        <v>113</v>
      </c>
      <c r="C35" s="8">
        <v>61425650</v>
      </c>
      <c r="D35" s="8"/>
      <c r="E35" s="8">
        <v>0</v>
      </c>
      <c r="F35" s="8"/>
      <c r="G35" s="8">
        <v>61425650</v>
      </c>
      <c r="H35" s="8"/>
      <c r="I35" s="8">
        <v>158094701</v>
      </c>
      <c r="J35" s="8"/>
      <c r="K35" s="8">
        <v>0</v>
      </c>
      <c r="L35" s="8"/>
      <c r="M35" s="8">
        <f t="shared" si="0"/>
        <v>158094701</v>
      </c>
    </row>
    <row r="36" spans="1:13" x14ac:dyDescent="0.55000000000000004">
      <c r="A36" s="3" t="s">
        <v>113</v>
      </c>
      <c r="C36" s="8">
        <v>161778420</v>
      </c>
      <c r="D36" s="8"/>
      <c r="E36" s="8">
        <v>0</v>
      </c>
      <c r="F36" s="8"/>
      <c r="G36" s="8">
        <v>161778420</v>
      </c>
      <c r="H36" s="8"/>
      <c r="I36" s="8">
        <v>282690036</v>
      </c>
      <c r="J36" s="8"/>
      <c r="K36" s="8">
        <v>0</v>
      </c>
      <c r="L36" s="8"/>
      <c r="M36" s="8">
        <f t="shared" si="0"/>
        <v>282690036</v>
      </c>
    </row>
    <row r="37" spans="1:13" x14ac:dyDescent="0.55000000000000004">
      <c r="A37" s="3" t="s">
        <v>113</v>
      </c>
      <c r="C37" s="8">
        <v>15242290</v>
      </c>
      <c r="D37" s="8"/>
      <c r="E37" s="8">
        <v>0</v>
      </c>
      <c r="F37" s="8"/>
      <c r="G37" s="8">
        <v>15242290</v>
      </c>
      <c r="H37" s="8"/>
      <c r="I37" s="8">
        <v>33555148</v>
      </c>
      <c r="J37" s="8"/>
      <c r="K37" s="8">
        <v>0</v>
      </c>
      <c r="L37" s="8"/>
      <c r="M37" s="8">
        <f t="shared" si="0"/>
        <v>33555148</v>
      </c>
    </row>
    <row r="38" spans="1:13" x14ac:dyDescent="0.55000000000000004">
      <c r="A38" s="3" t="s">
        <v>113</v>
      </c>
      <c r="C38" s="8">
        <v>399061193</v>
      </c>
      <c r="D38" s="8"/>
      <c r="E38" s="8">
        <v>0</v>
      </c>
      <c r="F38" s="8"/>
      <c r="G38" s="8">
        <v>399061193</v>
      </c>
      <c r="H38" s="8"/>
      <c r="I38" s="8">
        <v>696710135</v>
      </c>
      <c r="J38" s="8"/>
      <c r="K38" s="8">
        <v>0</v>
      </c>
      <c r="L38" s="8"/>
      <c r="M38" s="8">
        <f t="shared" si="0"/>
        <v>696710135</v>
      </c>
    </row>
    <row r="39" spans="1:13" x14ac:dyDescent="0.55000000000000004">
      <c r="A39" s="3" t="s">
        <v>113</v>
      </c>
      <c r="C39" s="8">
        <v>209081838</v>
      </c>
      <c r="D39" s="8"/>
      <c r="E39" s="8">
        <v>0</v>
      </c>
      <c r="F39" s="8"/>
      <c r="G39" s="8">
        <v>209081838</v>
      </c>
      <c r="H39" s="8"/>
      <c r="I39" s="8">
        <v>322802375</v>
      </c>
      <c r="J39" s="8"/>
      <c r="K39" s="8">
        <v>0</v>
      </c>
      <c r="L39" s="8"/>
      <c r="M39" s="8">
        <f t="shared" si="0"/>
        <v>322802375</v>
      </c>
    </row>
    <row r="40" spans="1:13" x14ac:dyDescent="0.55000000000000004">
      <c r="A40" s="3" t="s">
        <v>113</v>
      </c>
      <c r="C40" s="8">
        <v>71733968</v>
      </c>
      <c r="D40" s="8"/>
      <c r="E40" s="8">
        <v>0</v>
      </c>
      <c r="F40" s="8"/>
      <c r="G40" s="8">
        <v>71733968</v>
      </c>
      <c r="H40" s="8"/>
      <c r="I40" s="8">
        <v>71733968</v>
      </c>
      <c r="J40" s="8"/>
      <c r="K40" s="8">
        <v>0</v>
      </c>
      <c r="L40" s="8"/>
      <c r="M40" s="8">
        <f t="shared" si="0"/>
        <v>71733968</v>
      </c>
    </row>
    <row r="41" spans="1:13" x14ac:dyDescent="0.55000000000000004">
      <c r="A41" s="3" t="s">
        <v>113</v>
      </c>
      <c r="C41" s="8">
        <v>41134021</v>
      </c>
      <c r="D41" s="8"/>
      <c r="E41" s="8">
        <v>0</v>
      </c>
      <c r="F41" s="8"/>
      <c r="G41" s="8">
        <v>41134021</v>
      </c>
      <c r="H41" s="8"/>
      <c r="I41" s="8">
        <v>64980540</v>
      </c>
      <c r="J41" s="8"/>
      <c r="K41" s="8">
        <v>0</v>
      </c>
      <c r="L41" s="8"/>
      <c r="M41" s="8">
        <f t="shared" si="0"/>
        <v>64980540</v>
      </c>
    </row>
    <row r="42" spans="1:13" x14ac:dyDescent="0.55000000000000004">
      <c r="A42" s="3" t="s">
        <v>113</v>
      </c>
      <c r="C42" s="8">
        <v>4514384</v>
      </c>
      <c r="D42" s="8"/>
      <c r="E42" s="8">
        <v>0</v>
      </c>
      <c r="F42" s="8"/>
      <c r="G42" s="8">
        <v>4514384</v>
      </c>
      <c r="H42" s="8"/>
      <c r="I42" s="8">
        <v>17730573</v>
      </c>
      <c r="J42" s="8"/>
      <c r="K42" s="8">
        <v>0</v>
      </c>
      <c r="L42" s="8"/>
      <c r="M42" s="8">
        <f t="shared" si="0"/>
        <v>17730573</v>
      </c>
    </row>
    <row r="43" spans="1:13" x14ac:dyDescent="0.55000000000000004">
      <c r="A43" s="3" t="s">
        <v>128</v>
      </c>
      <c r="C43" s="8">
        <v>4178630120</v>
      </c>
      <c r="D43" s="8"/>
      <c r="E43" s="8">
        <v>-4022211</v>
      </c>
      <c r="F43" s="8"/>
      <c r="G43" s="8">
        <f>C43+E43</f>
        <v>4174607909</v>
      </c>
      <c r="H43" s="8"/>
      <c r="I43" s="8">
        <v>8357260240</v>
      </c>
      <c r="J43" s="8"/>
      <c r="K43" s="8">
        <v>99180822</v>
      </c>
      <c r="L43" s="8"/>
      <c r="M43" s="8">
        <f t="shared" si="0"/>
        <v>8258079418</v>
      </c>
    </row>
    <row r="44" spans="1:13" x14ac:dyDescent="0.55000000000000004">
      <c r="A44" s="3" t="s">
        <v>128</v>
      </c>
      <c r="C44" s="8">
        <v>4382465753</v>
      </c>
      <c r="D44" s="8"/>
      <c r="E44" s="8">
        <v>-4218416</v>
      </c>
      <c r="F44" s="8"/>
      <c r="G44" s="8">
        <f t="shared" ref="G44:G65" si="1">C44+E44</f>
        <v>4378247337</v>
      </c>
      <c r="H44" s="8"/>
      <c r="I44" s="8">
        <v>8764931506</v>
      </c>
      <c r="J44" s="8"/>
      <c r="K44" s="8">
        <v>104018913</v>
      </c>
      <c r="L44" s="8"/>
      <c r="M44" s="8">
        <f t="shared" si="0"/>
        <v>8660912593</v>
      </c>
    </row>
    <row r="45" spans="1:13" x14ac:dyDescent="0.55000000000000004">
      <c r="A45" s="3" t="s">
        <v>128</v>
      </c>
      <c r="C45" s="8">
        <v>3376027379</v>
      </c>
      <c r="D45" s="8"/>
      <c r="E45" s="8">
        <v>-3249653</v>
      </c>
      <c r="F45" s="8"/>
      <c r="G45" s="8">
        <f t="shared" si="1"/>
        <v>3372777726</v>
      </c>
      <c r="H45" s="8"/>
      <c r="I45" s="8">
        <v>6752054758</v>
      </c>
      <c r="J45" s="8"/>
      <c r="K45" s="8">
        <v>80130851</v>
      </c>
      <c r="L45" s="8"/>
      <c r="M45" s="8">
        <f t="shared" si="0"/>
        <v>6671923907</v>
      </c>
    </row>
    <row r="46" spans="1:13" x14ac:dyDescent="0.55000000000000004">
      <c r="A46" s="3" t="s">
        <v>128</v>
      </c>
      <c r="C46" s="8">
        <v>5078054789</v>
      </c>
      <c r="D46" s="8"/>
      <c r="E46" s="8">
        <v>-4887967</v>
      </c>
      <c r="F46" s="8"/>
      <c r="G46" s="8">
        <f t="shared" si="1"/>
        <v>5073166822</v>
      </c>
      <c r="H46" s="8"/>
      <c r="I46" s="8">
        <v>10156109578</v>
      </c>
      <c r="J46" s="8"/>
      <c r="K46" s="8">
        <v>120528883</v>
      </c>
      <c r="L46" s="8"/>
      <c r="M46" s="8">
        <f t="shared" si="0"/>
        <v>10035580695</v>
      </c>
    </row>
    <row r="47" spans="1:13" x14ac:dyDescent="0.55000000000000004">
      <c r="A47" s="3" t="s">
        <v>128</v>
      </c>
      <c r="C47" s="8">
        <v>937643825</v>
      </c>
      <c r="D47" s="8"/>
      <c r="E47" s="8">
        <v>-902545</v>
      </c>
      <c r="F47" s="8"/>
      <c r="G47" s="8">
        <f t="shared" si="1"/>
        <v>936741280</v>
      </c>
      <c r="H47" s="8"/>
      <c r="I47" s="8">
        <v>1875287650</v>
      </c>
      <c r="J47" s="8"/>
      <c r="K47" s="8">
        <v>22255213</v>
      </c>
      <c r="L47" s="8"/>
      <c r="M47" s="8">
        <f t="shared" si="0"/>
        <v>1853032437</v>
      </c>
    </row>
    <row r="48" spans="1:13" x14ac:dyDescent="0.55000000000000004">
      <c r="A48" s="3" t="s">
        <v>128</v>
      </c>
      <c r="C48" s="8">
        <v>611506837</v>
      </c>
      <c r="D48" s="8"/>
      <c r="E48" s="8">
        <v>-588617</v>
      </c>
      <c r="F48" s="8"/>
      <c r="G48" s="8">
        <f t="shared" si="1"/>
        <v>610918220</v>
      </c>
      <c r="H48" s="8"/>
      <c r="I48" s="8">
        <v>1223013674</v>
      </c>
      <c r="J48" s="8"/>
      <c r="K48" s="8">
        <v>14514263</v>
      </c>
      <c r="L48" s="8"/>
      <c r="M48" s="8">
        <f t="shared" si="0"/>
        <v>1208499411</v>
      </c>
    </row>
    <row r="49" spans="1:13" x14ac:dyDescent="0.55000000000000004">
      <c r="A49" s="3" t="s">
        <v>128</v>
      </c>
      <c r="C49" s="8">
        <v>624246566</v>
      </c>
      <c r="D49" s="8"/>
      <c r="E49" s="8">
        <v>-1300257</v>
      </c>
      <c r="F49" s="8"/>
      <c r="G49" s="8">
        <f t="shared" si="1"/>
        <v>622946309</v>
      </c>
      <c r="H49" s="8"/>
      <c r="I49" s="8">
        <v>1276438327</v>
      </c>
      <c r="J49" s="8"/>
      <c r="K49" s="8">
        <v>14822037</v>
      </c>
      <c r="L49" s="8"/>
      <c r="M49" s="8">
        <f t="shared" si="0"/>
        <v>1261616290</v>
      </c>
    </row>
    <row r="50" spans="1:13" x14ac:dyDescent="0.55000000000000004">
      <c r="A50" s="3" t="s">
        <v>128</v>
      </c>
      <c r="C50" s="8">
        <v>4280547921</v>
      </c>
      <c r="D50" s="8"/>
      <c r="E50" s="8">
        <v>-20555688</v>
      </c>
      <c r="F50" s="8"/>
      <c r="G50" s="8">
        <f t="shared" si="1"/>
        <v>4259992233</v>
      </c>
      <c r="H50" s="8"/>
      <c r="I50" s="8">
        <v>9217808171</v>
      </c>
      <c r="J50" s="8"/>
      <c r="K50" s="8">
        <v>101726548</v>
      </c>
      <c r="L50" s="8"/>
      <c r="M50" s="8">
        <f t="shared" si="0"/>
        <v>9116081623</v>
      </c>
    </row>
    <row r="51" spans="1:13" x14ac:dyDescent="0.55000000000000004">
      <c r="A51" s="3" t="s">
        <v>128</v>
      </c>
      <c r="C51" s="8">
        <v>8790410933</v>
      </c>
      <c r="D51" s="8"/>
      <c r="E51" s="8">
        <v>-8461358</v>
      </c>
      <c r="F51" s="8"/>
      <c r="G51" s="8">
        <f t="shared" si="1"/>
        <v>8781949575</v>
      </c>
      <c r="H51" s="8"/>
      <c r="I51" s="8">
        <v>17580821866</v>
      </c>
      <c r="J51" s="8"/>
      <c r="K51" s="8">
        <v>208642585</v>
      </c>
      <c r="L51" s="8"/>
      <c r="M51" s="8">
        <f t="shared" si="0"/>
        <v>17372179281</v>
      </c>
    </row>
    <row r="52" spans="1:13" x14ac:dyDescent="0.55000000000000004">
      <c r="A52" s="3" t="s">
        <v>128</v>
      </c>
      <c r="C52" s="8">
        <v>3029506837</v>
      </c>
      <c r="D52" s="8"/>
      <c r="E52" s="8">
        <v>-9210502</v>
      </c>
      <c r="F52" s="8"/>
      <c r="G52" s="8">
        <f t="shared" si="1"/>
        <v>3020296335</v>
      </c>
      <c r="H52" s="8"/>
      <c r="I52" s="8">
        <v>6310520514</v>
      </c>
      <c r="J52" s="8"/>
      <c r="K52" s="8">
        <v>71954615</v>
      </c>
      <c r="L52" s="8"/>
      <c r="M52" s="8">
        <f t="shared" si="0"/>
        <v>6238565899</v>
      </c>
    </row>
    <row r="53" spans="1:13" x14ac:dyDescent="0.55000000000000004">
      <c r="A53" s="3" t="s">
        <v>128</v>
      </c>
      <c r="C53" s="8">
        <v>5704849307</v>
      </c>
      <c r="D53" s="8"/>
      <c r="E53" s="8">
        <v>-5491299</v>
      </c>
      <c r="F53" s="8"/>
      <c r="G53" s="8">
        <f t="shared" si="1"/>
        <v>5699358008</v>
      </c>
      <c r="H53" s="8"/>
      <c r="I53" s="8">
        <v>11409698614</v>
      </c>
      <c r="J53" s="8"/>
      <c r="K53" s="8">
        <v>135406015</v>
      </c>
      <c r="L53" s="8"/>
      <c r="M53" s="8">
        <f t="shared" si="0"/>
        <v>11274292599</v>
      </c>
    </row>
    <row r="54" spans="1:13" x14ac:dyDescent="0.55000000000000004">
      <c r="A54" s="3" t="s">
        <v>128</v>
      </c>
      <c r="C54" s="8">
        <v>3299589036</v>
      </c>
      <c r="D54" s="8"/>
      <c r="E54" s="8">
        <v>-3176075</v>
      </c>
      <c r="F54" s="8"/>
      <c r="G54" s="8">
        <f t="shared" si="1"/>
        <v>3296412961</v>
      </c>
      <c r="H54" s="8"/>
      <c r="I54" s="8">
        <v>6599178072</v>
      </c>
      <c r="J54" s="8"/>
      <c r="K54" s="8">
        <v>78316562</v>
      </c>
      <c r="L54" s="8"/>
      <c r="M54" s="8">
        <f t="shared" si="0"/>
        <v>6520861510</v>
      </c>
    </row>
    <row r="55" spans="1:13" x14ac:dyDescent="0.55000000000000004">
      <c r="A55" s="3" t="s">
        <v>128</v>
      </c>
      <c r="C55" s="8">
        <v>71342439</v>
      </c>
      <c r="D55" s="8"/>
      <c r="E55" s="8">
        <v>-68672</v>
      </c>
      <c r="F55" s="8"/>
      <c r="G55" s="8">
        <f t="shared" si="1"/>
        <v>71273767</v>
      </c>
      <c r="H55" s="8"/>
      <c r="I55" s="8">
        <v>142684878</v>
      </c>
      <c r="J55" s="8"/>
      <c r="K55" s="8">
        <v>1693330</v>
      </c>
      <c r="L55" s="8"/>
      <c r="M55" s="8">
        <f t="shared" si="0"/>
        <v>140991548</v>
      </c>
    </row>
    <row r="56" spans="1:13" x14ac:dyDescent="0.55000000000000004">
      <c r="A56" s="3" t="s">
        <v>128</v>
      </c>
      <c r="C56" s="8">
        <v>8209479427</v>
      </c>
      <c r="D56" s="8"/>
      <c r="E56" s="8">
        <v>-7902173</v>
      </c>
      <c r="F56" s="8"/>
      <c r="G56" s="8">
        <f t="shared" si="1"/>
        <v>8201577254</v>
      </c>
      <c r="H56" s="8"/>
      <c r="I56" s="8">
        <v>16418958854</v>
      </c>
      <c r="J56" s="8"/>
      <c r="K56" s="8">
        <v>194854032</v>
      </c>
      <c r="L56" s="8"/>
      <c r="M56" s="8">
        <f t="shared" si="0"/>
        <v>16224104822</v>
      </c>
    </row>
    <row r="57" spans="1:13" x14ac:dyDescent="0.55000000000000004">
      <c r="A57" s="3" t="s">
        <v>128</v>
      </c>
      <c r="C57" s="8">
        <v>389835602</v>
      </c>
      <c r="D57" s="8"/>
      <c r="E57" s="8">
        <v>-1424309</v>
      </c>
      <c r="F57" s="8"/>
      <c r="G57" s="8">
        <f t="shared" si="1"/>
        <v>388411293</v>
      </c>
      <c r="H57" s="8"/>
      <c r="I57" s="8">
        <v>821589005</v>
      </c>
      <c r="J57" s="8"/>
      <c r="K57" s="8">
        <v>9260929</v>
      </c>
      <c r="L57" s="8"/>
      <c r="M57" s="8">
        <f t="shared" si="0"/>
        <v>812328076</v>
      </c>
    </row>
    <row r="58" spans="1:13" x14ac:dyDescent="0.55000000000000004">
      <c r="A58" s="3" t="s">
        <v>128</v>
      </c>
      <c r="C58" s="8">
        <v>205194518</v>
      </c>
      <c r="D58" s="8"/>
      <c r="E58" s="8">
        <v>-164568</v>
      </c>
      <c r="F58" s="8"/>
      <c r="G58" s="8">
        <f t="shared" si="1"/>
        <v>205029950</v>
      </c>
      <c r="H58" s="8"/>
      <c r="I58" s="8">
        <v>410389036</v>
      </c>
      <c r="J58" s="8"/>
      <c r="K58" s="8">
        <v>4935926</v>
      </c>
      <c r="L58" s="8"/>
      <c r="M58" s="8">
        <f t="shared" si="0"/>
        <v>405453110</v>
      </c>
    </row>
    <row r="59" spans="1:13" x14ac:dyDescent="0.55000000000000004">
      <c r="A59" s="3" t="s">
        <v>128</v>
      </c>
      <c r="C59" s="8">
        <v>1916003825</v>
      </c>
      <c r="D59" s="8"/>
      <c r="E59" s="8">
        <v>-2698135</v>
      </c>
      <c r="F59" s="8"/>
      <c r="G59" s="8">
        <f t="shared" si="1"/>
        <v>1913305690</v>
      </c>
      <c r="H59" s="8"/>
      <c r="I59" s="8">
        <v>3878424637</v>
      </c>
      <c r="J59" s="8"/>
      <c r="K59" s="8">
        <v>46105782</v>
      </c>
      <c r="L59" s="8"/>
      <c r="M59" s="8">
        <f t="shared" si="0"/>
        <v>3832318855</v>
      </c>
    </row>
    <row r="60" spans="1:13" x14ac:dyDescent="0.55000000000000004">
      <c r="A60" s="3" t="s">
        <v>113</v>
      </c>
      <c r="C60" s="8">
        <v>139735972</v>
      </c>
      <c r="D60" s="8"/>
      <c r="E60" s="8">
        <v>0</v>
      </c>
      <c r="F60" s="8"/>
      <c r="G60" s="8">
        <f t="shared" si="1"/>
        <v>139735972</v>
      </c>
      <c r="H60" s="8"/>
      <c r="I60" s="8">
        <v>234228965</v>
      </c>
      <c r="J60" s="8"/>
      <c r="K60" s="8">
        <v>0</v>
      </c>
      <c r="L60" s="8"/>
      <c r="M60" s="8">
        <f t="shared" si="0"/>
        <v>234228965</v>
      </c>
    </row>
    <row r="61" spans="1:13" x14ac:dyDescent="0.55000000000000004">
      <c r="A61" s="3" t="s">
        <v>113</v>
      </c>
      <c r="C61" s="8">
        <v>168870504</v>
      </c>
      <c r="D61" s="8"/>
      <c r="E61" s="8">
        <v>0</v>
      </c>
      <c r="F61" s="8"/>
      <c r="G61" s="8">
        <f t="shared" si="1"/>
        <v>168870504</v>
      </c>
      <c r="H61" s="8"/>
      <c r="I61" s="8">
        <v>270083709</v>
      </c>
      <c r="J61" s="8"/>
      <c r="K61" s="8">
        <v>0</v>
      </c>
      <c r="L61" s="8"/>
      <c r="M61" s="8">
        <f t="shared" si="0"/>
        <v>270083709</v>
      </c>
    </row>
    <row r="62" spans="1:13" x14ac:dyDescent="0.55000000000000004">
      <c r="A62" s="3" t="s">
        <v>128</v>
      </c>
      <c r="C62" s="8">
        <v>5642849307</v>
      </c>
      <c r="D62" s="8"/>
      <c r="E62" s="8">
        <v>-19766756</v>
      </c>
      <c r="F62" s="8"/>
      <c r="G62" s="8">
        <f t="shared" si="1"/>
        <v>5623082551</v>
      </c>
      <c r="H62" s="8"/>
      <c r="I62" s="8">
        <v>11285698614</v>
      </c>
      <c r="J62" s="8"/>
      <c r="K62" s="8">
        <v>141758291</v>
      </c>
      <c r="L62" s="8"/>
      <c r="M62" s="8">
        <f t="shared" si="0"/>
        <v>11143940323</v>
      </c>
    </row>
    <row r="63" spans="1:13" x14ac:dyDescent="0.55000000000000004">
      <c r="A63" s="3" t="s">
        <v>128</v>
      </c>
      <c r="C63" s="8">
        <v>2847073945</v>
      </c>
      <c r="D63" s="8"/>
      <c r="E63" s="8">
        <v>-18673577</v>
      </c>
      <c r="F63" s="8"/>
      <c r="G63" s="8">
        <f t="shared" si="1"/>
        <v>2828400368</v>
      </c>
      <c r="H63" s="8"/>
      <c r="I63" s="8">
        <v>5992010910</v>
      </c>
      <c r="J63" s="8"/>
      <c r="K63" s="8">
        <v>72070880</v>
      </c>
      <c r="L63" s="8"/>
      <c r="M63" s="8">
        <f t="shared" si="0"/>
        <v>5919940030</v>
      </c>
    </row>
    <row r="64" spans="1:13" x14ac:dyDescent="0.55000000000000004">
      <c r="A64" s="3" t="s">
        <v>128</v>
      </c>
      <c r="C64" s="8">
        <v>12183424638</v>
      </c>
      <c r="D64" s="8"/>
      <c r="E64" s="8">
        <v>-9771234</v>
      </c>
      <c r="F64" s="8"/>
      <c r="G64" s="8">
        <f t="shared" si="1"/>
        <v>12173653404</v>
      </c>
      <c r="H64" s="8"/>
      <c r="I64" s="8">
        <v>24366849276</v>
      </c>
      <c r="J64" s="8"/>
      <c r="K64" s="8">
        <v>306069031</v>
      </c>
      <c r="L64" s="8"/>
      <c r="M64" s="8">
        <f t="shared" si="0"/>
        <v>24060780245</v>
      </c>
    </row>
    <row r="65" spans="1:13" ht="24.75" thickBot="1" x14ac:dyDescent="0.6">
      <c r="A65" s="3" t="s">
        <v>128</v>
      </c>
      <c r="C65" s="8">
        <v>391109578</v>
      </c>
      <c r="D65" s="8"/>
      <c r="E65" s="8">
        <v>6154647</v>
      </c>
      <c r="F65" s="8"/>
      <c r="G65" s="8">
        <f t="shared" si="1"/>
        <v>397264225</v>
      </c>
      <c r="H65" s="8"/>
      <c r="I65" s="8">
        <v>529890396</v>
      </c>
      <c r="J65" s="8"/>
      <c r="K65" s="8">
        <v>9570300</v>
      </c>
      <c r="L65" s="8"/>
      <c r="M65" s="8">
        <f>I65-K65</f>
        <v>520320096</v>
      </c>
    </row>
    <row r="66" spans="1:13" ht="25.5" thickBot="1" x14ac:dyDescent="0.65">
      <c r="A66" s="4" t="s">
        <v>34</v>
      </c>
      <c r="C66" s="6">
        <f>SUM(C8:C65)</f>
        <v>103934653526</v>
      </c>
      <c r="E66" s="14">
        <f>SUM(E8:E65)</f>
        <v>-120379365</v>
      </c>
      <c r="G66" s="6">
        <f>SUM(G8:G65)</f>
        <v>103814274161</v>
      </c>
      <c r="I66" s="12">
        <f>SUM(I8:I65)</f>
        <v>191602181450</v>
      </c>
      <c r="J66" s="11"/>
      <c r="K66" s="12">
        <f>SUM(K8:K65)</f>
        <v>1837815808</v>
      </c>
      <c r="L66" s="11"/>
      <c r="M66" s="12">
        <f>SUM(M8:M65)</f>
        <v>189764365642</v>
      </c>
    </row>
    <row r="67" spans="1:13" ht="24.75" thickTop="1" x14ac:dyDescent="0.55000000000000004">
      <c r="I67" s="11"/>
      <c r="J67" s="11"/>
      <c r="K67" s="11"/>
      <c r="L67" s="11"/>
      <c r="M67" s="11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36"/>
  <sheetViews>
    <sheetView rightToLeft="1" topLeftCell="A19" workbookViewId="0">
      <selection activeCell="Q26" sqref="Q26:Q34"/>
    </sheetView>
  </sheetViews>
  <sheetFormatPr defaultRowHeight="24" x14ac:dyDescent="0.55000000000000004"/>
  <cols>
    <col min="1" max="1" width="41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4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4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5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  <c r="H3" s="1" t="s">
        <v>168</v>
      </c>
      <c r="I3" s="1" t="s">
        <v>168</v>
      </c>
      <c r="J3" s="1" t="s">
        <v>168</v>
      </c>
      <c r="K3" s="1" t="s">
        <v>168</v>
      </c>
      <c r="L3" s="1" t="s">
        <v>168</v>
      </c>
      <c r="M3" s="1" t="s">
        <v>168</v>
      </c>
      <c r="N3" s="1" t="s">
        <v>168</v>
      </c>
      <c r="O3" s="1" t="s">
        <v>168</v>
      </c>
      <c r="P3" s="1" t="s">
        <v>168</v>
      </c>
      <c r="Q3" s="1" t="s">
        <v>168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5" ht="24.75" x14ac:dyDescent="0.55000000000000004">
      <c r="A6" s="2" t="s">
        <v>3</v>
      </c>
      <c r="C6" s="2" t="s">
        <v>170</v>
      </c>
      <c r="D6" s="2" t="s">
        <v>170</v>
      </c>
      <c r="E6" s="2" t="s">
        <v>170</v>
      </c>
      <c r="F6" s="2" t="s">
        <v>170</v>
      </c>
      <c r="G6" s="2" t="s">
        <v>170</v>
      </c>
      <c r="H6" s="2" t="s">
        <v>170</v>
      </c>
      <c r="I6" s="2" t="s">
        <v>170</v>
      </c>
      <c r="K6" s="2" t="s">
        <v>171</v>
      </c>
      <c r="L6" s="2" t="s">
        <v>171</v>
      </c>
      <c r="M6" s="2" t="s">
        <v>171</v>
      </c>
      <c r="N6" s="2" t="s">
        <v>171</v>
      </c>
      <c r="O6" s="2" t="s">
        <v>171</v>
      </c>
      <c r="P6" s="2" t="s">
        <v>171</v>
      </c>
      <c r="Q6" s="2" t="s">
        <v>171</v>
      </c>
    </row>
    <row r="7" spans="1:25" ht="24.75" x14ac:dyDescent="0.55000000000000004">
      <c r="A7" s="2" t="s">
        <v>3</v>
      </c>
      <c r="C7" s="2" t="s">
        <v>7</v>
      </c>
      <c r="E7" s="2" t="s">
        <v>185</v>
      </c>
      <c r="G7" s="2" t="s">
        <v>186</v>
      </c>
      <c r="I7" s="2" t="s">
        <v>187</v>
      </c>
      <c r="K7" s="2" t="s">
        <v>7</v>
      </c>
      <c r="M7" s="2" t="s">
        <v>185</v>
      </c>
      <c r="O7" s="2" t="s">
        <v>186</v>
      </c>
      <c r="Q7" s="2" t="s">
        <v>187</v>
      </c>
    </row>
    <row r="8" spans="1:25" x14ac:dyDescent="0.55000000000000004">
      <c r="A8" s="3" t="s">
        <v>16</v>
      </c>
      <c r="C8" s="8">
        <v>42730273</v>
      </c>
      <c r="D8" s="8"/>
      <c r="E8" s="8">
        <v>2390959931383</v>
      </c>
      <c r="F8" s="8"/>
      <c r="G8" s="8">
        <v>2512080261567</v>
      </c>
      <c r="H8" s="8"/>
      <c r="I8" s="8">
        <f>E8-G8</f>
        <v>-121120330184</v>
      </c>
      <c r="J8" s="8"/>
      <c r="K8" s="8">
        <v>42730273</v>
      </c>
      <c r="L8" s="8"/>
      <c r="M8" s="8">
        <v>2390959931383</v>
      </c>
      <c r="N8" s="8"/>
      <c r="O8" s="8">
        <v>2498617351335</v>
      </c>
      <c r="P8" s="8"/>
      <c r="Q8" s="8">
        <f>M8-O8</f>
        <v>-107657419952</v>
      </c>
      <c r="R8" s="8"/>
      <c r="S8" s="8"/>
      <c r="T8" s="8"/>
      <c r="U8" s="8"/>
      <c r="V8" s="8"/>
      <c r="W8" s="8"/>
      <c r="Y8" s="9"/>
    </row>
    <row r="9" spans="1:25" x14ac:dyDescent="0.55000000000000004">
      <c r="A9" s="3" t="s">
        <v>19</v>
      </c>
      <c r="C9" s="8">
        <v>139714223</v>
      </c>
      <c r="D9" s="8"/>
      <c r="E9" s="8">
        <v>3015758122507</v>
      </c>
      <c r="F9" s="8"/>
      <c r="G9" s="8">
        <v>3014233532488</v>
      </c>
      <c r="H9" s="8"/>
      <c r="I9" s="8">
        <f t="shared" ref="I9:I34" si="0">E9-G9</f>
        <v>1524590019</v>
      </c>
      <c r="J9" s="8"/>
      <c r="K9" s="8">
        <v>139714223</v>
      </c>
      <c r="L9" s="8"/>
      <c r="M9" s="8">
        <v>3015758122507</v>
      </c>
      <c r="N9" s="8"/>
      <c r="O9" s="8">
        <v>3013075355599</v>
      </c>
      <c r="P9" s="8"/>
      <c r="Q9" s="8">
        <f t="shared" ref="Q9:Q34" si="1">M9-O9</f>
        <v>2682766908</v>
      </c>
      <c r="R9" s="8"/>
      <c r="S9" s="8"/>
      <c r="T9" s="8"/>
      <c r="U9" s="8"/>
      <c r="V9" s="8"/>
      <c r="W9" s="8"/>
      <c r="Y9" s="9"/>
    </row>
    <row r="10" spans="1:25" x14ac:dyDescent="0.55000000000000004">
      <c r="A10" s="3" t="s">
        <v>20</v>
      </c>
      <c r="C10" s="8">
        <v>661112</v>
      </c>
      <c r="D10" s="8"/>
      <c r="E10" s="8">
        <v>21908448635</v>
      </c>
      <c r="F10" s="8"/>
      <c r="G10" s="8">
        <v>22164619283</v>
      </c>
      <c r="H10" s="8"/>
      <c r="I10" s="8">
        <f t="shared" si="0"/>
        <v>-256170648</v>
      </c>
      <c r="J10" s="8"/>
      <c r="K10" s="8">
        <v>661112</v>
      </c>
      <c r="L10" s="8"/>
      <c r="M10" s="8">
        <v>21908448635</v>
      </c>
      <c r="N10" s="8"/>
      <c r="O10" s="8">
        <v>21625155531</v>
      </c>
      <c r="P10" s="8"/>
      <c r="Q10" s="8">
        <f t="shared" si="1"/>
        <v>283293104</v>
      </c>
      <c r="R10" s="8"/>
      <c r="S10" s="8"/>
      <c r="T10" s="8"/>
      <c r="U10" s="8"/>
      <c r="V10" s="8"/>
      <c r="W10" s="8"/>
      <c r="Y10" s="9"/>
    </row>
    <row r="11" spans="1:25" x14ac:dyDescent="0.55000000000000004">
      <c r="A11" s="3" t="s">
        <v>26</v>
      </c>
      <c r="C11" s="8">
        <v>110011888</v>
      </c>
      <c r="D11" s="8"/>
      <c r="E11" s="8">
        <v>1340726416552</v>
      </c>
      <c r="F11" s="8"/>
      <c r="G11" s="8">
        <v>1467303067836</v>
      </c>
      <c r="H11" s="8"/>
      <c r="I11" s="8">
        <f t="shared" si="0"/>
        <v>-126576651284</v>
      </c>
      <c r="J11" s="8"/>
      <c r="K11" s="8">
        <v>110011888</v>
      </c>
      <c r="L11" s="8"/>
      <c r="M11" s="8">
        <v>1340726416552</v>
      </c>
      <c r="N11" s="8"/>
      <c r="O11" s="8">
        <v>1531197908188</v>
      </c>
      <c r="P11" s="8"/>
      <c r="Q11" s="8">
        <f t="shared" si="1"/>
        <v>-190471491636</v>
      </c>
      <c r="R11" s="8"/>
      <c r="S11" s="8"/>
      <c r="T11" s="8"/>
      <c r="U11" s="8"/>
      <c r="V11" s="8"/>
      <c r="W11" s="8"/>
      <c r="Y11" s="9"/>
    </row>
    <row r="12" spans="1:25" x14ac:dyDescent="0.55000000000000004">
      <c r="A12" s="3" t="s">
        <v>21</v>
      </c>
      <c r="C12" s="8">
        <v>163185666</v>
      </c>
      <c r="D12" s="8"/>
      <c r="E12" s="8">
        <v>1116972267522</v>
      </c>
      <c r="F12" s="8"/>
      <c r="G12" s="8">
        <v>1384155939264</v>
      </c>
      <c r="H12" s="8"/>
      <c r="I12" s="8">
        <f t="shared" si="0"/>
        <v>-267183671742</v>
      </c>
      <c r="J12" s="8"/>
      <c r="K12" s="8">
        <v>163185666</v>
      </c>
      <c r="L12" s="8"/>
      <c r="M12" s="8">
        <v>1116972267522</v>
      </c>
      <c r="N12" s="8"/>
      <c r="O12" s="8">
        <v>1625097333417</v>
      </c>
      <c r="P12" s="8"/>
      <c r="Q12" s="8">
        <f t="shared" si="1"/>
        <v>-508125065895</v>
      </c>
      <c r="R12" s="8"/>
      <c r="S12" s="8"/>
      <c r="T12" s="8"/>
      <c r="U12" s="8"/>
      <c r="V12" s="8"/>
      <c r="W12" s="8"/>
      <c r="Y12" s="9"/>
    </row>
    <row r="13" spans="1:25" x14ac:dyDescent="0.55000000000000004">
      <c r="A13" s="3" t="s">
        <v>23</v>
      </c>
      <c r="C13" s="8">
        <v>92622135</v>
      </c>
      <c r="D13" s="8"/>
      <c r="E13" s="8">
        <v>791731173427</v>
      </c>
      <c r="F13" s="8"/>
      <c r="G13" s="8">
        <v>907153266013</v>
      </c>
      <c r="H13" s="8"/>
      <c r="I13" s="8">
        <f t="shared" si="0"/>
        <v>-115422092586</v>
      </c>
      <c r="J13" s="8"/>
      <c r="K13" s="8">
        <v>92622135</v>
      </c>
      <c r="L13" s="8"/>
      <c r="M13" s="8">
        <v>791731173427</v>
      </c>
      <c r="N13" s="8"/>
      <c r="O13" s="8">
        <v>962847047211</v>
      </c>
      <c r="P13" s="8"/>
      <c r="Q13" s="8">
        <f t="shared" si="1"/>
        <v>-171115873784</v>
      </c>
      <c r="R13" s="8"/>
      <c r="S13" s="8"/>
      <c r="T13" s="8"/>
      <c r="U13" s="8"/>
      <c r="V13" s="8"/>
      <c r="W13" s="8"/>
      <c r="Y13" s="9"/>
    </row>
    <row r="14" spans="1:25" x14ac:dyDescent="0.55000000000000004">
      <c r="A14" s="3" t="s">
        <v>31</v>
      </c>
      <c r="C14" s="8">
        <v>8800000</v>
      </c>
      <c r="D14" s="8"/>
      <c r="E14" s="8">
        <v>191698449800</v>
      </c>
      <c r="F14" s="8"/>
      <c r="G14" s="8">
        <v>186912147400</v>
      </c>
      <c r="H14" s="8"/>
      <c r="I14" s="8">
        <f t="shared" si="0"/>
        <v>4786302400</v>
      </c>
      <c r="J14" s="8"/>
      <c r="K14" s="8">
        <v>8800000</v>
      </c>
      <c r="L14" s="8"/>
      <c r="M14" s="8">
        <v>191698449800</v>
      </c>
      <c r="N14" s="8"/>
      <c r="O14" s="8">
        <v>181140429800</v>
      </c>
      <c r="P14" s="8"/>
      <c r="Q14" s="8">
        <f t="shared" si="1"/>
        <v>10558020000</v>
      </c>
      <c r="R14" s="8"/>
      <c r="S14" s="8"/>
      <c r="T14" s="8"/>
      <c r="U14" s="8"/>
      <c r="V14" s="8"/>
      <c r="W14" s="8"/>
      <c r="Y14" s="9"/>
    </row>
    <row r="15" spans="1:25" x14ac:dyDescent="0.55000000000000004">
      <c r="A15" s="3" t="s">
        <v>27</v>
      </c>
      <c r="C15" s="8">
        <v>93721049</v>
      </c>
      <c r="D15" s="8"/>
      <c r="E15" s="8">
        <v>925744047678</v>
      </c>
      <c r="F15" s="8"/>
      <c r="G15" s="8">
        <v>954558502752</v>
      </c>
      <c r="H15" s="8"/>
      <c r="I15" s="8">
        <f t="shared" si="0"/>
        <v>-28814455074</v>
      </c>
      <c r="J15" s="8"/>
      <c r="K15" s="8">
        <v>93721049</v>
      </c>
      <c r="L15" s="8"/>
      <c r="M15" s="8">
        <v>925744047678</v>
      </c>
      <c r="N15" s="8"/>
      <c r="O15" s="8">
        <v>979275831984</v>
      </c>
      <c r="P15" s="8"/>
      <c r="Q15" s="8">
        <f t="shared" si="1"/>
        <v>-53531784306</v>
      </c>
      <c r="R15" s="8"/>
      <c r="S15" s="8"/>
      <c r="T15" s="8"/>
      <c r="U15" s="8"/>
      <c r="V15" s="8"/>
      <c r="W15" s="8"/>
      <c r="Y15" s="9"/>
    </row>
    <row r="16" spans="1:25" x14ac:dyDescent="0.55000000000000004">
      <c r="A16" s="3" t="s">
        <v>15</v>
      </c>
      <c r="C16" s="8">
        <v>28449921</v>
      </c>
      <c r="D16" s="8"/>
      <c r="E16" s="8">
        <v>6134919176352</v>
      </c>
      <c r="F16" s="8"/>
      <c r="G16" s="8">
        <v>6189942477066</v>
      </c>
      <c r="H16" s="8"/>
      <c r="I16" s="8">
        <f t="shared" si="0"/>
        <v>-55023300714</v>
      </c>
      <c r="J16" s="8"/>
      <c r="K16" s="8">
        <v>28449921</v>
      </c>
      <c r="L16" s="8"/>
      <c r="M16" s="8">
        <v>6134919176352</v>
      </c>
      <c r="N16" s="8"/>
      <c r="O16" s="8">
        <v>6081294430038</v>
      </c>
      <c r="P16" s="8"/>
      <c r="Q16" s="8">
        <f t="shared" si="1"/>
        <v>53624746314</v>
      </c>
      <c r="R16" s="8"/>
      <c r="S16" s="8"/>
      <c r="T16" s="8"/>
      <c r="U16" s="8"/>
      <c r="V16" s="8"/>
      <c r="W16" s="8"/>
      <c r="Y16" s="9"/>
    </row>
    <row r="17" spans="1:25" x14ac:dyDescent="0.55000000000000004">
      <c r="A17" s="3" t="s">
        <v>29</v>
      </c>
      <c r="C17" s="8">
        <v>63300000</v>
      </c>
      <c r="D17" s="8"/>
      <c r="E17" s="8">
        <v>1112731923637</v>
      </c>
      <c r="F17" s="8"/>
      <c r="G17" s="8">
        <v>1086458650795</v>
      </c>
      <c r="H17" s="8"/>
      <c r="I17" s="8">
        <f t="shared" si="0"/>
        <v>26273272842</v>
      </c>
      <c r="J17" s="8"/>
      <c r="K17" s="8">
        <v>63300000</v>
      </c>
      <c r="L17" s="8"/>
      <c r="M17" s="8">
        <v>1112731923637</v>
      </c>
      <c r="N17" s="8"/>
      <c r="O17" s="8">
        <v>1052861351471</v>
      </c>
      <c r="P17" s="8"/>
      <c r="Q17" s="8">
        <f t="shared" si="1"/>
        <v>59870572166</v>
      </c>
      <c r="R17" s="8"/>
      <c r="S17" s="8"/>
      <c r="T17" s="8"/>
      <c r="U17" s="8"/>
      <c r="V17" s="8"/>
      <c r="W17" s="8"/>
      <c r="Y17" s="9"/>
    </row>
    <row r="18" spans="1:25" x14ac:dyDescent="0.55000000000000004">
      <c r="A18" s="3" t="s">
        <v>17</v>
      </c>
      <c r="C18" s="8">
        <v>319070496</v>
      </c>
      <c r="D18" s="8"/>
      <c r="E18" s="8">
        <v>743825729652</v>
      </c>
      <c r="F18" s="8"/>
      <c r="G18" s="8">
        <v>755644532035</v>
      </c>
      <c r="H18" s="8"/>
      <c r="I18" s="8">
        <f t="shared" si="0"/>
        <v>-11818802383</v>
      </c>
      <c r="J18" s="8"/>
      <c r="K18" s="8">
        <v>319070496</v>
      </c>
      <c r="L18" s="8"/>
      <c r="M18" s="8">
        <v>743825729652</v>
      </c>
      <c r="N18" s="8"/>
      <c r="O18" s="8">
        <v>827862339947</v>
      </c>
      <c r="P18" s="8"/>
      <c r="Q18" s="8">
        <f t="shared" si="1"/>
        <v>-84036610295</v>
      </c>
      <c r="R18" s="8"/>
      <c r="S18" s="8"/>
      <c r="T18" s="8"/>
      <c r="U18" s="8"/>
      <c r="V18" s="8"/>
      <c r="W18" s="8"/>
      <c r="Y18" s="9"/>
    </row>
    <row r="19" spans="1:25" x14ac:dyDescent="0.55000000000000004">
      <c r="A19" s="3" t="s">
        <v>28</v>
      </c>
      <c r="C19" s="8">
        <v>41495534</v>
      </c>
      <c r="D19" s="8"/>
      <c r="E19" s="8">
        <v>337278568730</v>
      </c>
      <c r="F19" s="8"/>
      <c r="G19" s="8">
        <v>362779213305</v>
      </c>
      <c r="H19" s="8"/>
      <c r="I19" s="8">
        <f t="shared" si="0"/>
        <v>-25500644575</v>
      </c>
      <c r="J19" s="8"/>
      <c r="K19" s="8">
        <v>41495534</v>
      </c>
      <c r="L19" s="8"/>
      <c r="M19" s="8">
        <v>337278568730</v>
      </c>
      <c r="N19" s="8"/>
      <c r="O19" s="8">
        <v>367483622190</v>
      </c>
      <c r="P19" s="8"/>
      <c r="Q19" s="8">
        <f t="shared" si="1"/>
        <v>-30205053460</v>
      </c>
      <c r="R19" s="8"/>
      <c r="S19" s="8"/>
      <c r="T19" s="8"/>
      <c r="U19" s="8"/>
      <c r="V19" s="8"/>
      <c r="W19" s="8"/>
      <c r="Y19" s="9"/>
    </row>
    <row r="20" spans="1:25" x14ac:dyDescent="0.55000000000000004">
      <c r="A20" s="3" t="s">
        <v>25</v>
      </c>
      <c r="C20" s="8">
        <v>91888464</v>
      </c>
      <c r="D20" s="8"/>
      <c r="E20" s="8">
        <v>1319480557354</v>
      </c>
      <c r="F20" s="8"/>
      <c r="G20" s="8">
        <v>1670821708963</v>
      </c>
      <c r="H20" s="8"/>
      <c r="I20" s="8">
        <f t="shared" si="0"/>
        <v>-351341151609</v>
      </c>
      <c r="J20" s="8"/>
      <c r="K20" s="8">
        <v>91888464</v>
      </c>
      <c r="L20" s="8"/>
      <c r="M20" s="8">
        <v>1319480557354</v>
      </c>
      <c r="N20" s="8"/>
      <c r="O20" s="8">
        <v>2102914393157</v>
      </c>
      <c r="P20" s="8"/>
      <c r="Q20" s="8">
        <f t="shared" si="1"/>
        <v>-783433835803</v>
      </c>
      <c r="R20" s="8"/>
      <c r="S20" s="8"/>
      <c r="T20" s="8"/>
      <c r="U20" s="8"/>
      <c r="V20" s="8"/>
      <c r="W20" s="8"/>
      <c r="Y20" s="9"/>
    </row>
    <row r="21" spans="1:25" x14ac:dyDescent="0.55000000000000004">
      <c r="A21" s="3" t="s">
        <v>24</v>
      </c>
      <c r="C21" s="8">
        <v>108372541</v>
      </c>
      <c r="D21" s="8"/>
      <c r="E21" s="8">
        <v>2028252143202</v>
      </c>
      <c r="F21" s="8"/>
      <c r="G21" s="8">
        <v>2318563441550</v>
      </c>
      <c r="H21" s="8"/>
      <c r="I21" s="8">
        <f t="shared" si="0"/>
        <v>-290311298348</v>
      </c>
      <c r="J21" s="8"/>
      <c r="K21" s="8">
        <v>108372541</v>
      </c>
      <c r="L21" s="8"/>
      <c r="M21" s="8">
        <v>2028252143202</v>
      </c>
      <c r="N21" s="8"/>
      <c r="O21" s="8">
        <v>2250743079711</v>
      </c>
      <c r="P21" s="8"/>
      <c r="Q21" s="8">
        <f t="shared" si="1"/>
        <v>-222490936509</v>
      </c>
      <c r="R21" s="8"/>
      <c r="S21" s="8"/>
      <c r="T21" s="8"/>
      <c r="U21" s="8"/>
      <c r="V21" s="8"/>
      <c r="W21" s="8"/>
      <c r="Y21" s="9"/>
    </row>
    <row r="22" spans="1:25" x14ac:dyDescent="0.55000000000000004">
      <c r="A22" s="3" t="s">
        <v>30</v>
      </c>
      <c r="C22" s="8">
        <v>29300000</v>
      </c>
      <c r="D22" s="8"/>
      <c r="E22" s="8">
        <v>977967796650</v>
      </c>
      <c r="F22" s="8"/>
      <c r="G22" s="8">
        <v>958064029307</v>
      </c>
      <c r="H22" s="8"/>
      <c r="I22" s="8">
        <f t="shared" si="0"/>
        <v>19903767343</v>
      </c>
      <c r="J22" s="8"/>
      <c r="K22" s="8">
        <v>29300000</v>
      </c>
      <c r="L22" s="8"/>
      <c r="M22" s="8">
        <v>977967796650</v>
      </c>
      <c r="N22" s="8"/>
      <c r="O22" s="8">
        <v>926878177752</v>
      </c>
      <c r="P22" s="8"/>
      <c r="Q22" s="8">
        <f t="shared" si="1"/>
        <v>51089618898</v>
      </c>
      <c r="R22" s="8"/>
      <c r="S22" s="8"/>
      <c r="T22" s="8"/>
      <c r="U22" s="8"/>
      <c r="V22" s="8"/>
      <c r="W22" s="8"/>
      <c r="Y22" s="9"/>
    </row>
    <row r="23" spans="1:25" x14ac:dyDescent="0.55000000000000004">
      <c r="A23" s="3" t="s">
        <v>32</v>
      </c>
      <c r="C23" s="8">
        <v>222374840</v>
      </c>
      <c r="D23" s="8"/>
      <c r="E23" s="8">
        <v>9065998072961</v>
      </c>
      <c r="F23" s="8"/>
      <c r="G23" s="8">
        <v>10165741038664</v>
      </c>
      <c r="H23" s="8"/>
      <c r="I23" s="8">
        <f t="shared" si="0"/>
        <v>-1099742965703</v>
      </c>
      <c r="J23" s="8"/>
      <c r="K23" s="8">
        <v>222374840</v>
      </c>
      <c r="L23" s="8"/>
      <c r="M23" s="8">
        <v>9065998072961</v>
      </c>
      <c r="N23" s="8"/>
      <c r="O23" s="8">
        <v>11244379643192</v>
      </c>
      <c r="P23" s="8"/>
      <c r="Q23" s="8">
        <f t="shared" si="1"/>
        <v>-2178381570231</v>
      </c>
      <c r="R23" s="8"/>
      <c r="S23" s="8"/>
      <c r="T23" s="8"/>
      <c r="U23" s="8"/>
      <c r="V23" s="8"/>
      <c r="W23" s="8"/>
      <c r="Y23" s="9"/>
    </row>
    <row r="24" spans="1:25" x14ac:dyDescent="0.55000000000000004">
      <c r="A24" s="3" t="s">
        <v>22</v>
      </c>
      <c r="C24" s="8">
        <v>202581800</v>
      </c>
      <c r="D24" s="8"/>
      <c r="E24" s="8">
        <v>2098248995481</v>
      </c>
      <c r="F24" s="8"/>
      <c r="G24" s="8">
        <v>2466597584752</v>
      </c>
      <c r="H24" s="8"/>
      <c r="I24" s="8">
        <f t="shared" si="0"/>
        <v>-368348589271</v>
      </c>
      <c r="J24" s="8"/>
      <c r="K24" s="8">
        <v>202581800</v>
      </c>
      <c r="L24" s="8"/>
      <c r="M24" s="8">
        <v>2098248995481</v>
      </c>
      <c r="N24" s="8"/>
      <c r="O24" s="8">
        <v>2568429608980</v>
      </c>
      <c r="P24" s="8"/>
      <c r="Q24" s="8">
        <f t="shared" si="1"/>
        <v>-470180613499</v>
      </c>
      <c r="R24" s="8"/>
      <c r="S24" s="8"/>
      <c r="T24" s="8"/>
      <c r="U24" s="8"/>
      <c r="V24" s="8"/>
      <c r="W24" s="8"/>
      <c r="Y24" s="9"/>
    </row>
    <row r="25" spans="1:25" x14ac:dyDescent="0.55000000000000004">
      <c r="A25" s="3" t="s">
        <v>18</v>
      </c>
      <c r="C25" s="8">
        <v>84368109</v>
      </c>
      <c r="D25" s="8"/>
      <c r="E25" s="8">
        <v>1406082353140</v>
      </c>
      <c r="F25" s="8"/>
      <c r="G25" s="8">
        <v>1571493227501</v>
      </c>
      <c r="H25" s="8"/>
      <c r="I25" s="8">
        <f t="shared" si="0"/>
        <v>-165410874361</v>
      </c>
      <c r="J25" s="8"/>
      <c r="K25" s="8">
        <v>84368109</v>
      </c>
      <c r="L25" s="8"/>
      <c r="M25" s="8">
        <v>1406082353140</v>
      </c>
      <c r="N25" s="8"/>
      <c r="O25" s="8">
        <v>1616324688964</v>
      </c>
      <c r="P25" s="8"/>
      <c r="Q25" s="8">
        <f t="shared" si="1"/>
        <v>-210242335824</v>
      </c>
      <c r="R25" s="8"/>
      <c r="S25" s="8"/>
      <c r="T25" s="8"/>
      <c r="U25" s="8"/>
      <c r="V25" s="8"/>
      <c r="W25" s="8"/>
      <c r="Y25" s="9"/>
    </row>
    <row r="26" spans="1:25" x14ac:dyDescent="0.55000000000000004">
      <c r="A26" s="3" t="s">
        <v>49</v>
      </c>
      <c r="C26" s="8">
        <v>134150</v>
      </c>
      <c r="D26" s="8"/>
      <c r="E26" s="8">
        <v>673446789918</v>
      </c>
      <c r="F26" s="8"/>
      <c r="G26" s="8">
        <v>663394017098</v>
      </c>
      <c r="H26" s="8"/>
      <c r="I26" s="8">
        <f t="shared" si="0"/>
        <v>10052772820</v>
      </c>
      <c r="J26" s="8"/>
      <c r="K26" s="8">
        <v>134150</v>
      </c>
      <c r="L26" s="8"/>
      <c r="M26" s="8">
        <v>673446789918</v>
      </c>
      <c r="N26" s="8"/>
      <c r="O26" s="8">
        <v>653341244278</v>
      </c>
      <c r="P26" s="8"/>
      <c r="Q26" s="8">
        <f t="shared" si="1"/>
        <v>20105545640</v>
      </c>
      <c r="R26" s="8"/>
      <c r="S26" s="8"/>
      <c r="T26" s="8"/>
      <c r="U26" s="8"/>
      <c r="V26" s="8"/>
      <c r="W26" s="8"/>
      <c r="Y26" s="9"/>
    </row>
    <row r="27" spans="1:25" x14ac:dyDescent="0.55000000000000004">
      <c r="A27" s="3" t="s">
        <v>52</v>
      </c>
      <c r="C27" s="8">
        <v>3772</v>
      </c>
      <c r="D27" s="8"/>
      <c r="E27" s="8">
        <v>12079608959</v>
      </c>
      <c r="F27" s="8"/>
      <c r="G27" s="8">
        <v>11851073602</v>
      </c>
      <c r="H27" s="8"/>
      <c r="I27" s="8">
        <f t="shared" si="0"/>
        <v>228535357</v>
      </c>
      <c r="J27" s="8"/>
      <c r="K27" s="8">
        <v>3772</v>
      </c>
      <c r="L27" s="8"/>
      <c r="M27" s="8">
        <v>12079608959</v>
      </c>
      <c r="N27" s="8"/>
      <c r="O27" s="8">
        <v>11622538246</v>
      </c>
      <c r="P27" s="8"/>
      <c r="Q27" s="8">
        <f t="shared" si="1"/>
        <v>457070713</v>
      </c>
      <c r="R27" s="8"/>
      <c r="S27" s="8"/>
      <c r="T27" s="8"/>
      <c r="U27" s="8"/>
      <c r="V27" s="8"/>
      <c r="W27" s="8"/>
      <c r="Y27" s="9"/>
    </row>
    <row r="28" spans="1:25" x14ac:dyDescent="0.55000000000000004">
      <c r="A28" s="3" t="s">
        <v>55</v>
      </c>
      <c r="C28" s="8">
        <v>33370</v>
      </c>
      <c r="D28" s="8"/>
      <c r="E28" s="8">
        <v>58533891285</v>
      </c>
      <c r="F28" s="8"/>
      <c r="G28" s="8">
        <v>57391626776</v>
      </c>
      <c r="H28" s="8"/>
      <c r="I28" s="8">
        <f t="shared" si="0"/>
        <v>1142264509</v>
      </c>
      <c r="J28" s="8"/>
      <c r="K28" s="8">
        <v>33370</v>
      </c>
      <c r="L28" s="8"/>
      <c r="M28" s="8">
        <v>58533891285</v>
      </c>
      <c r="N28" s="8"/>
      <c r="O28" s="8">
        <v>56249362271</v>
      </c>
      <c r="P28" s="8"/>
      <c r="Q28" s="8">
        <f t="shared" si="1"/>
        <v>2284529014</v>
      </c>
      <c r="R28" s="8"/>
      <c r="S28" s="8"/>
      <c r="T28" s="8"/>
      <c r="U28" s="8"/>
      <c r="V28" s="8"/>
      <c r="W28" s="8"/>
      <c r="Y28" s="9"/>
    </row>
    <row r="29" spans="1:25" x14ac:dyDescent="0.55000000000000004">
      <c r="A29" s="3" t="s">
        <v>58</v>
      </c>
      <c r="C29" s="8">
        <v>23908</v>
      </c>
      <c r="D29" s="8"/>
      <c r="E29" s="8">
        <v>35043359538</v>
      </c>
      <c r="F29" s="8"/>
      <c r="G29" s="8">
        <v>34357776668</v>
      </c>
      <c r="H29" s="8"/>
      <c r="I29" s="8">
        <f t="shared" si="0"/>
        <v>685582870</v>
      </c>
      <c r="J29" s="8"/>
      <c r="K29" s="8">
        <v>23908</v>
      </c>
      <c r="L29" s="8"/>
      <c r="M29" s="8">
        <v>35043359538</v>
      </c>
      <c r="N29" s="8"/>
      <c r="O29" s="8">
        <v>33672193798</v>
      </c>
      <c r="P29" s="8"/>
      <c r="Q29" s="8">
        <f t="shared" si="1"/>
        <v>1371165740</v>
      </c>
      <c r="R29" s="8"/>
      <c r="S29" s="8"/>
      <c r="T29" s="8"/>
      <c r="U29" s="8"/>
      <c r="V29" s="8"/>
      <c r="W29" s="8"/>
      <c r="Y29" s="9"/>
    </row>
    <row r="30" spans="1:25" x14ac:dyDescent="0.55000000000000004">
      <c r="A30" s="3" t="s">
        <v>61</v>
      </c>
      <c r="C30" s="8">
        <v>25461</v>
      </c>
      <c r="D30" s="8"/>
      <c r="E30" s="8">
        <v>35035265943</v>
      </c>
      <c r="F30" s="8"/>
      <c r="G30" s="8">
        <v>34298965967</v>
      </c>
      <c r="H30" s="8"/>
      <c r="I30" s="8">
        <f t="shared" si="0"/>
        <v>736299976</v>
      </c>
      <c r="J30" s="8"/>
      <c r="K30" s="8">
        <v>25461</v>
      </c>
      <c r="L30" s="8"/>
      <c r="M30" s="8">
        <v>35035265943</v>
      </c>
      <c r="N30" s="8"/>
      <c r="O30" s="8">
        <v>33562665991</v>
      </c>
      <c r="P30" s="8"/>
      <c r="Q30" s="8">
        <f t="shared" si="1"/>
        <v>1472599952</v>
      </c>
      <c r="R30" s="8"/>
      <c r="S30" s="8"/>
      <c r="T30" s="8"/>
      <c r="U30" s="8"/>
      <c r="V30" s="8"/>
      <c r="W30" s="8"/>
      <c r="Y30" s="9"/>
    </row>
    <row r="31" spans="1:25" x14ac:dyDescent="0.55000000000000004">
      <c r="A31" s="3" t="s">
        <v>64</v>
      </c>
      <c r="C31" s="8">
        <v>10554</v>
      </c>
      <c r="D31" s="8"/>
      <c r="E31" s="8">
        <v>35511647462</v>
      </c>
      <c r="F31" s="8"/>
      <c r="G31" s="8">
        <v>34781702639</v>
      </c>
      <c r="H31" s="8"/>
      <c r="I31" s="8">
        <f t="shared" si="0"/>
        <v>729944823</v>
      </c>
      <c r="J31" s="8"/>
      <c r="K31" s="8">
        <v>10554</v>
      </c>
      <c r="L31" s="8"/>
      <c r="M31" s="8">
        <v>35511647462</v>
      </c>
      <c r="N31" s="8"/>
      <c r="O31" s="8">
        <v>34051757816</v>
      </c>
      <c r="P31" s="8"/>
      <c r="Q31" s="8">
        <f t="shared" si="1"/>
        <v>1459889646</v>
      </c>
      <c r="R31" s="8"/>
      <c r="S31" s="8"/>
      <c r="T31" s="8"/>
      <c r="U31" s="8"/>
      <c r="V31" s="8"/>
      <c r="W31" s="8"/>
      <c r="Y31" s="9"/>
    </row>
    <row r="32" spans="1:25" x14ac:dyDescent="0.55000000000000004">
      <c r="A32" s="3" t="s">
        <v>67</v>
      </c>
      <c r="C32" s="8">
        <v>64797</v>
      </c>
      <c r="D32" s="8"/>
      <c r="E32" s="8">
        <v>114413289183</v>
      </c>
      <c r="F32" s="8"/>
      <c r="G32" s="8">
        <v>111742671800</v>
      </c>
      <c r="H32" s="8"/>
      <c r="I32" s="8">
        <f t="shared" si="0"/>
        <v>2670617383</v>
      </c>
      <c r="J32" s="8"/>
      <c r="K32" s="8">
        <v>64797</v>
      </c>
      <c r="L32" s="8"/>
      <c r="M32" s="8">
        <v>114413289183</v>
      </c>
      <c r="N32" s="8"/>
      <c r="O32" s="8">
        <v>109458606850</v>
      </c>
      <c r="P32" s="8"/>
      <c r="Q32" s="8">
        <f t="shared" si="1"/>
        <v>4954682333</v>
      </c>
      <c r="R32" s="8"/>
      <c r="S32" s="8"/>
      <c r="T32" s="8"/>
      <c r="U32" s="8"/>
      <c r="V32" s="8"/>
      <c r="W32" s="8"/>
      <c r="Y32" s="9"/>
    </row>
    <row r="33" spans="1:25" x14ac:dyDescent="0.55000000000000004">
      <c r="A33" s="3" t="s">
        <v>70</v>
      </c>
      <c r="C33" s="8">
        <v>4649</v>
      </c>
      <c r="D33" s="8"/>
      <c r="E33" s="8">
        <v>22319610281</v>
      </c>
      <c r="F33" s="8"/>
      <c r="G33" s="8">
        <v>21896425010</v>
      </c>
      <c r="H33" s="8"/>
      <c r="I33" s="8">
        <f t="shared" si="0"/>
        <v>423185271</v>
      </c>
      <c r="J33" s="8"/>
      <c r="K33" s="8">
        <v>4649</v>
      </c>
      <c r="L33" s="8"/>
      <c r="M33" s="8">
        <v>22319610281</v>
      </c>
      <c r="N33" s="8"/>
      <c r="O33" s="8">
        <v>21473239738</v>
      </c>
      <c r="P33" s="8"/>
      <c r="Q33" s="8">
        <f t="shared" si="1"/>
        <v>846370543</v>
      </c>
      <c r="R33" s="8"/>
      <c r="S33" s="8"/>
      <c r="T33" s="8"/>
      <c r="U33" s="8"/>
      <c r="V33" s="8"/>
      <c r="W33" s="8"/>
      <c r="Y33" s="9"/>
    </row>
    <row r="34" spans="1:25" x14ac:dyDescent="0.55000000000000004">
      <c r="A34" s="3" t="s">
        <v>73</v>
      </c>
      <c r="C34" s="8">
        <v>14500</v>
      </c>
      <c r="D34" s="8"/>
      <c r="E34" s="8">
        <v>66646947648</v>
      </c>
      <c r="F34" s="8"/>
      <c r="G34" s="8">
        <v>65416347572</v>
      </c>
      <c r="H34" s="8"/>
      <c r="I34" s="8">
        <f t="shared" si="0"/>
        <v>1230600076</v>
      </c>
      <c r="J34" s="8"/>
      <c r="K34" s="8">
        <v>14500</v>
      </c>
      <c r="L34" s="8"/>
      <c r="M34" s="8">
        <v>66646947648</v>
      </c>
      <c r="N34" s="8"/>
      <c r="O34" s="8">
        <v>64185747496</v>
      </c>
      <c r="P34" s="8"/>
      <c r="Q34" s="8">
        <f t="shared" si="1"/>
        <v>2461200152</v>
      </c>
      <c r="R34" s="8"/>
      <c r="S34" s="8"/>
      <c r="T34" s="8"/>
      <c r="U34" s="8"/>
      <c r="V34" s="8"/>
      <c r="W34" s="8"/>
      <c r="Y34" s="9"/>
    </row>
    <row r="35" spans="1:25" ht="24.75" thickBot="1" x14ac:dyDescent="0.6">
      <c r="A35" s="3" t="s">
        <v>34</v>
      </c>
      <c r="C35" s="8" t="s">
        <v>34</v>
      </c>
      <c r="D35" s="8"/>
      <c r="E35" s="14">
        <f>SUM(E8:E34)</f>
        <v>36073314584880</v>
      </c>
      <c r="F35" s="8"/>
      <c r="G35" s="14">
        <f>SUM(G8:G34)</f>
        <v>39029797847673</v>
      </c>
      <c r="H35" s="8"/>
      <c r="I35" s="14">
        <f>SUM(I8:I34)</f>
        <v>-2956483262793</v>
      </c>
      <c r="J35" s="8"/>
      <c r="K35" s="8" t="s">
        <v>34</v>
      </c>
      <c r="L35" s="8"/>
      <c r="M35" s="14">
        <f>SUM(M8:M34)</f>
        <v>36073314584880</v>
      </c>
      <c r="N35" s="8"/>
      <c r="O35" s="14">
        <f>SUM(O8:O34)</f>
        <v>40869665104951</v>
      </c>
      <c r="P35" s="8"/>
      <c r="Q35" s="14">
        <f>SUM(Q8:Q34)</f>
        <v>-4796350520071</v>
      </c>
      <c r="R35" s="8"/>
      <c r="S35" s="8"/>
      <c r="T35" s="8"/>
      <c r="U35" s="8"/>
      <c r="V35" s="8"/>
      <c r="W35" s="8"/>
      <c r="Y35" s="9"/>
    </row>
    <row r="36" spans="1:25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33"/>
  <sheetViews>
    <sheetView rightToLeft="1" tabSelected="1" topLeftCell="A16" workbookViewId="0">
      <selection activeCell="K29" sqref="K29"/>
    </sheetView>
  </sheetViews>
  <sheetFormatPr defaultRowHeight="24" x14ac:dyDescent="0.55000000000000004"/>
  <cols>
    <col min="1" max="1" width="32" style="3" bestFit="1" customWidth="1"/>
    <col min="2" max="2" width="1" style="3" customWidth="1"/>
    <col min="3" max="3" width="20" style="3" customWidth="1"/>
    <col min="4" max="4" width="1" style="3" customWidth="1"/>
    <col min="5" max="5" width="25" style="3" customWidth="1"/>
    <col min="6" max="6" width="1" style="3" customWidth="1"/>
    <col min="7" max="7" width="25" style="3" customWidth="1"/>
    <col min="8" max="8" width="1" style="3" customWidth="1"/>
    <col min="9" max="9" width="28" style="3" customWidth="1"/>
    <col min="10" max="10" width="1" style="3" customWidth="1"/>
    <col min="11" max="11" width="21" style="3" customWidth="1"/>
    <col min="12" max="12" width="1" style="3" customWidth="1"/>
    <col min="13" max="13" width="25" style="3" customWidth="1"/>
    <col min="14" max="14" width="1" style="3" customWidth="1"/>
    <col min="15" max="15" width="25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2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7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  <c r="H3" s="1" t="s">
        <v>168</v>
      </c>
      <c r="I3" s="1" t="s">
        <v>168</v>
      </c>
      <c r="J3" s="1" t="s">
        <v>168</v>
      </c>
      <c r="K3" s="1" t="s">
        <v>168</v>
      </c>
      <c r="L3" s="1" t="s">
        <v>168</v>
      </c>
      <c r="M3" s="1" t="s">
        <v>168</v>
      </c>
      <c r="N3" s="1" t="s">
        <v>168</v>
      </c>
      <c r="O3" s="1" t="s">
        <v>168</v>
      </c>
      <c r="P3" s="1" t="s">
        <v>168</v>
      </c>
      <c r="Q3" s="1" t="s">
        <v>168</v>
      </c>
    </row>
    <row r="4" spans="1:2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7" ht="25.5" thickBot="1" x14ac:dyDescent="0.6">
      <c r="A6" s="2" t="s">
        <v>3</v>
      </c>
      <c r="C6" s="2" t="s">
        <v>170</v>
      </c>
      <c r="D6" s="2" t="s">
        <v>170</v>
      </c>
      <c r="E6" s="2" t="s">
        <v>170</v>
      </c>
      <c r="F6" s="2" t="s">
        <v>170</v>
      </c>
      <c r="G6" s="2" t="s">
        <v>170</v>
      </c>
      <c r="H6" s="2" t="s">
        <v>170</v>
      </c>
      <c r="I6" s="2" t="s">
        <v>170</v>
      </c>
      <c r="K6" s="2" t="s">
        <v>171</v>
      </c>
      <c r="L6" s="2" t="s">
        <v>171</v>
      </c>
      <c r="M6" s="2" t="s">
        <v>171</v>
      </c>
      <c r="N6" s="2" t="s">
        <v>171</v>
      </c>
      <c r="O6" s="2" t="s">
        <v>171</v>
      </c>
      <c r="P6" s="2" t="s">
        <v>171</v>
      </c>
      <c r="Q6" s="2" t="s">
        <v>171</v>
      </c>
    </row>
    <row r="7" spans="1:27" ht="25.5" thickBot="1" x14ac:dyDescent="0.6">
      <c r="A7" s="2" t="s">
        <v>3</v>
      </c>
      <c r="C7" s="2" t="s">
        <v>7</v>
      </c>
      <c r="E7" s="2" t="s">
        <v>185</v>
      </c>
      <c r="G7" s="2" t="s">
        <v>186</v>
      </c>
      <c r="I7" s="2" t="s">
        <v>188</v>
      </c>
      <c r="K7" s="2" t="s">
        <v>7</v>
      </c>
      <c r="M7" s="2" t="s">
        <v>185</v>
      </c>
      <c r="O7" s="2" t="s">
        <v>186</v>
      </c>
      <c r="Q7" s="2" t="s">
        <v>188</v>
      </c>
    </row>
    <row r="8" spans="1:27" x14ac:dyDescent="0.55000000000000004">
      <c r="A8" s="15" t="s">
        <v>16</v>
      </c>
      <c r="B8" s="15"/>
      <c r="C8" s="16">
        <v>43753533</v>
      </c>
      <c r="D8" s="16"/>
      <c r="E8" s="16">
        <v>2569037534338</v>
      </c>
      <c r="F8" s="16"/>
      <c r="G8" s="16">
        <v>2633626324725</v>
      </c>
      <c r="H8" s="16"/>
      <c r="I8" s="16">
        <f>E8-G8</f>
        <v>-64588790387</v>
      </c>
      <c r="J8" s="16"/>
      <c r="K8" s="16">
        <v>82193533</v>
      </c>
      <c r="L8" s="16"/>
      <c r="M8" s="16">
        <v>4891286274822</v>
      </c>
      <c r="N8" s="16"/>
      <c r="O8" s="16">
        <v>5070600182179</v>
      </c>
      <c r="P8" s="16"/>
      <c r="Q8" s="16">
        <f>M8-O8</f>
        <v>-179313907357</v>
      </c>
      <c r="R8" s="16"/>
      <c r="S8" s="16"/>
      <c r="T8" s="16"/>
      <c r="U8" s="16"/>
      <c r="V8" s="16"/>
      <c r="W8" s="16"/>
      <c r="X8" s="15"/>
      <c r="Y8" s="17"/>
      <c r="Z8" s="15"/>
      <c r="AA8" s="15"/>
    </row>
    <row r="9" spans="1:27" x14ac:dyDescent="0.55000000000000004">
      <c r="A9" s="15" t="s">
        <v>19</v>
      </c>
      <c r="B9" s="15"/>
      <c r="C9" s="16">
        <v>5213810221</v>
      </c>
      <c r="D9" s="16"/>
      <c r="E9" s="16">
        <v>111213730483953</v>
      </c>
      <c r="F9" s="16"/>
      <c r="G9" s="16">
        <v>111171736612648</v>
      </c>
      <c r="H9" s="16"/>
      <c r="I9" s="16">
        <f t="shared" ref="I9:I26" si="0">E9-G9</f>
        <v>41993871305</v>
      </c>
      <c r="J9" s="16"/>
      <c r="K9" s="16">
        <v>10960783862</v>
      </c>
      <c r="L9" s="16"/>
      <c r="M9" s="16">
        <v>230464191075369</v>
      </c>
      <c r="N9" s="16"/>
      <c r="O9" s="16">
        <v>230372389809444</v>
      </c>
      <c r="P9" s="16"/>
      <c r="Q9" s="16">
        <f t="shared" ref="Q9:Q26" si="1">M9-O9</f>
        <v>91801265925</v>
      </c>
      <c r="R9" s="16"/>
      <c r="S9" s="16"/>
      <c r="T9" s="16"/>
      <c r="U9" s="16"/>
      <c r="V9" s="16"/>
      <c r="W9" s="16"/>
      <c r="X9" s="15"/>
      <c r="Y9" s="17"/>
      <c r="Z9" s="15"/>
      <c r="AA9" s="15"/>
    </row>
    <row r="10" spans="1:27" x14ac:dyDescent="0.55000000000000004">
      <c r="A10" s="15" t="s">
        <v>20</v>
      </c>
      <c r="B10" s="15"/>
      <c r="C10" s="16">
        <v>3231207</v>
      </c>
      <c r="D10" s="16"/>
      <c r="E10" s="16">
        <v>105144812514</v>
      </c>
      <c r="F10" s="16"/>
      <c r="G10" s="16">
        <v>104014063531</v>
      </c>
      <c r="H10" s="16"/>
      <c r="I10" s="16">
        <f t="shared" si="0"/>
        <v>1130748983</v>
      </c>
      <c r="J10" s="16"/>
      <c r="K10" s="16">
        <v>5443579</v>
      </c>
      <c r="L10" s="16"/>
      <c r="M10" s="16">
        <v>175526007875</v>
      </c>
      <c r="N10" s="16"/>
      <c r="O10" s="16">
        <v>173723432218</v>
      </c>
      <c r="P10" s="16"/>
      <c r="Q10" s="16">
        <f t="shared" si="1"/>
        <v>1802575657</v>
      </c>
      <c r="R10" s="16"/>
      <c r="S10" s="16"/>
      <c r="T10" s="16"/>
      <c r="U10" s="16"/>
      <c r="V10" s="16"/>
      <c r="W10" s="16"/>
      <c r="X10" s="15"/>
      <c r="Y10" s="17"/>
      <c r="Z10" s="15"/>
      <c r="AA10" s="15"/>
    </row>
    <row r="11" spans="1:27" x14ac:dyDescent="0.55000000000000004">
      <c r="A11" s="15" t="s">
        <v>28</v>
      </c>
      <c r="B11" s="15"/>
      <c r="C11" s="16">
        <v>36226762</v>
      </c>
      <c r="D11" s="16"/>
      <c r="E11" s="16">
        <v>316964632169</v>
      </c>
      <c r="F11" s="16"/>
      <c r="G11" s="16">
        <v>326734727973</v>
      </c>
      <c r="H11" s="16"/>
      <c r="I11" s="16">
        <f t="shared" si="0"/>
        <v>-9770095804</v>
      </c>
      <c r="J11" s="16"/>
      <c r="K11" s="16">
        <v>75973803</v>
      </c>
      <c r="L11" s="16"/>
      <c r="M11" s="16">
        <v>669863202129</v>
      </c>
      <c r="N11" s="16"/>
      <c r="O11" s="16">
        <v>699948570340</v>
      </c>
      <c r="P11" s="16"/>
      <c r="Q11" s="16">
        <f t="shared" si="1"/>
        <v>-30085368211</v>
      </c>
      <c r="R11" s="16"/>
      <c r="S11" s="16"/>
      <c r="T11" s="16"/>
      <c r="U11" s="16"/>
      <c r="V11" s="16"/>
      <c r="W11" s="16"/>
      <c r="X11" s="15"/>
      <c r="Y11" s="17"/>
      <c r="Z11" s="15"/>
      <c r="AA11" s="15"/>
    </row>
    <row r="12" spans="1:27" x14ac:dyDescent="0.55000000000000004">
      <c r="A12" s="15" t="s">
        <v>26</v>
      </c>
      <c r="B12" s="15"/>
      <c r="C12" s="16">
        <v>50077021</v>
      </c>
      <c r="D12" s="16"/>
      <c r="E12" s="16">
        <v>651948660316</v>
      </c>
      <c r="F12" s="16"/>
      <c r="G12" s="16">
        <v>711702717189</v>
      </c>
      <c r="H12" s="16"/>
      <c r="I12" s="16">
        <f t="shared" si="0"/>
        <v>-59754056873</v>
      </c>
      <c r="J12" s="16"/>
      <c r="K12" s="16">
        <v>77047567</v>
      </c>
      <c r="L12" s="16"/>
      <c r="M12" s="16">
        <v>1014324990756</v>
      </c>
      <c r="N12" s="16"/>
      <c r="O12" s="16">
        <v>1105986139816</v>
      </c>
      <c r="P12" s="16"/>
      <c r="Q12" s="16">
        <f t="shared" si="1"/>
        <v>-91661149060</v>
      </c>
      <c r="R12" s="16"/>
      <c r="S12" s="16"/>
      <c r="T12" s="16"/>
      <c r="U12" s="16"/>
      <c r="V12" s="16"/>
      <c r="W12" s="16"/>
      <c r="X12" s="15"/>
      <c r="Y12" s="17"/>
      <c r="Z12" s="15"/>
      <c r="AA12" s="15"/>
    </row>
    <row r="13" spans="1:27" x14ac:dyDescent="0.55000000000000004">
      <c r="A13" s="15" t="s">
        <v>21</v>
      </c>
      <c r="B13" s="15"/>
      <c r="C13" s="16">
        <v>20822</v>
      </c>
      <c r="D13" s="16"/>
      <c r="E13" s="16">
        <v>143978740</v>
      </c>
      <c r="F13" s="16"/>
      <c r="G13" s="16">
        <v>208409912</v>
      </c>
      <c r="H13" s="16"/>
      <c r="I13" s="16">
        <f t="shared" si="0"/>
        <v>-64431172</v>
      </c>
      <c r="J13" s="16"/>
      <c r="K13" s="16">
        <v>220822</v>
      </c>
      <c r="L13" s="16"/>
      <c r="M13" s="16">
        <v>1874662436</v>
      </c>
      <c r="N13" s="16"/>
      <c r="O13" s="16">
        <v>2268065927</v>
      </c>
      <c r="P13" s="16"/>
      <c r="Q13" s="16">
        <f t="shared" si="1"/>
        <v>-393403491</v>
      </c>
      <c r="R13" s="16"/>
      <c r="S13" s="16"/>
      <c r="T13" s="16"/>
      <c r="U13" s="16"/>
      <c r="V13" s="16"/>
      <c r="W13" s="16"/>
      <c r="X13" s="15"/>
      <c r="Y13" s="17"/>
      <c r="Z13" s="15"/>
      <c r="AA13" s="15"/>
    </row>
    <row r="14" spans="1:27" x14ac:dyDescent="0.55000000000000004">
      <c r="A14" s="15" t="s">
        <v>23</v>
      </c>
      <c r="B14" s="15"/>
      <c r="C14" s="16">
        <v>66710033</v>
      </c>
      <c r="D14" s="16"/>
      <c r="E14" s="16">
        <v>627963718100</v>
      </c>
      <c r="F14" s="16"/>
      <c r="G14" s="16">
        <v>717229567755</v>
      </c>
      <c r="H14" s="16"/>
      <c r="I14" s="16">
        <f t="shared" si="0"/>
        <v>-89265849655</v>
      </c>
      <c r="J14" s="16"/>
      <c r="K14" s="16">
        <v>140968676</v>
      </c>
      <c r="L14" s="16"/>
      <c r="M14" s="16">
        <v>1434444839365</v>
      </c>
      <c r="N14" s="16"/>
      <c r="O14" s="16">
        <v>1573285847595</v>
      </c>
      <c r="P14" s="16"/>
      <c r="Q14" s="16">
        <f t="shared" si="1"/>
        <v>-138841008230</v>
      </c>
      <c r="R14" s="16"/>
      <c r="S14" s="16"/>
      <c r="T14" s="16"/>
      <c r="U14" s="16"/>
      <c r="V14" s="16"/>
      <c r="W14" s="16"/>
      <c r="X14" s="15"/>
      <c r="Y14" s="17"/>
      <c r="Z14" s="15"/>
      <c r="AA14" s="15"/>
    </row>
    <row r="15" spans="1:27" x14ac:dyDescent="0.55000000000000004">
      <c r="A15" s="15" t="s">
        <v>17</v>
      </c>
      <c r="B15" s="15"/>
      <c r="C15" s="16">
        <v>27000000</v>
      </c>
      <c r="D15" s="16"/>
      <c r="E15" s="16">
        <v>62663340068</v>
      </c>
      <c r="F15" s="16"/>
      <c r="G15" s="16">
        <v>70054371658</v>
      </c>
      <c r="H15" s="16"/>
      <c r="I15" s="16">
        <f t="shared" si="0"/>
        <v>-7391031590</v>
      </c>
      <c r="J15" s="16"/>
      <c r="K15" s="16">
        <v>27000000</v>
      </c>
      <c r="L15" s="16"/>
      <c r="M15" s="16">
        <v>62663340068</v>
      </c>
      <c r="N15" s="16"/>
      <c r="O15" s="16">
        <v>70054371658</v>
      </c>
      <c r="P15" s="16"/>
      <c r="Q15" s="16">
        <f t="shared" si="1"/>
        <v>-7391031590</v>
      </c>
      <c r="R15" s="16"/>
      <c r="S15" s="16"/>
      <c r="T15" s="16"/>
      <c r="U15" s="16"/>
      <c r="V15" s="16"/>
      <c r="W15" s="16"/>
      <c r="X15" s="15"/>
      <c r="Y15" s="17"/>
      <c r="Z15" s="15"/>
      <c r="AA15" s="15"/>
    </row>
    <row r="16" spans="1:27" x14ac:dyDescent="0.55000000000000004">
      <c r="A16" s="15" t="s">
        <v>22</v>
      </c>
      <c r="B16" s="15"/>
      <c r="C16" s="16">
        <v>37798044</v>
      </c>
      <c r="D16" s="16"/>
      <c r="E16" s="16">
        <v>439958952270</v>
      </c>
      <c r="F16" s="16"/>
      <c r="G16" s="16">
        <v>483563992229</v>
      </c>
      <c r="H16" s="16"/>
      <c r="I16" s="16">
        <f t="shared" si="0"/>
        <v>-43605039959</v>
      </c>
      <c r="J16" s="16"/>
      <c r="K16" s="16">
        <v>62728768</v>
      </c>
      <c r="L16" s="16"/>
      <c r="M16" s="16">
        <v>740427393939</v>
      </c>
      <c r="N16" s="16"/>
      <c r="O16" s="16">
        <v>806237250157</v>
      </c>
      <c r="P16" s="16"/>
      <c r="Q16" s="16">
        <f t="shared" si="1"/>
        <v>-65809856218</v>
      </c>
      <c r="R16" s="16"/>
      <c r="S16" s="16"/>
      <c r="T16" s="16"/>
      <c r="U16" s="16"/>
      <c r="V16" s="16"/>
      <c r="W16" s="16"/>
      <c r="X16" s="15"/>
      <c r="Y16" s="17"/>
      <c r="Z16" s="15"/>
      <c r="AA16" s="15"/>
    </row>
    <row r="17" spans="1:27" x14ac:dyDescent="0.55000000000000004">
      <c r="A17" s="15" t="s">
        <v>33</v>
      </c>
      <c r="B17" s="15"/>
      <c r="C17" s="16">
        <v>21287908</v>
      </c>
      <c r="D17" s="16"/>
      <c r="E17" s="16">
        <v>2084195567035</v>
      </c>
      <c r="F17" s="16"/>
      <c r="G17" s="16">
        <v>2082390353171</v>
      </c>
      <c r="H17" s="16"/>
      <c r="I17" s="16">
        <f t="shared" si="0"/>
        <v>1805213864</v>
      </c>
      <c r="J17" s="16"/>
      <c r="K17" s="16">
        <v>21287908</v>
      </c>
      <c r="L17" s="16"/>
      <c r="M17" s="16">
        <v>2084195567035</v>
      </c>
      <c r="N17" s="16"/>
      <c r="O17" s="16">
        <v>2082390353171</v>
      </c>
      <c r="P17" s="16"/>
      <c r="Q17" s="16">
        <f t="shared" si="1"/>
        <v>1805213864</v>
      </c>
      <c r="R17" s="16"/>
      <c r="S17" s="16"/>
      <c r="T17" s="16"/>
      <c r="U17" s="16"/>
      <c r="V17" s="16"/>
      <c r="W17" s="16"/>
      <c r="X17" s="15"/>
      <c r="Y17" s="17"/>
      <c r="Z17" s="15"/>
      <c r="AA17" s="15"/>
    </row>
    <row r="18" spans="1:27" x14ac:dyDescent="0.55000000000000004">
      <c r="A18" s="15" t="s">
        <v>25</v>
      </c>
      <c r="B18" s="15"/>
      <c r="C18" s="16">
        <v>17862392</v>
      </c>
      <c r="D18" s="16"/>
      <c r="E18" s="16">
        <v>296148863910</v>
      </c>
      <c r="F18" s="16"/>
      <c r="G18" s="16">
        <v>421070460352</v>
      </c>
      <c r="H18" s="16"/>
      <c r="I18" s="16">
        <f t="shared" si="0"/>
        <v>-124921596442</v>
      </c>
      <c r="J18" s="16"/>
      <c r="K18" s="16">
        <v>27302620</v>
      </c>
      <c r="L18" s="16"/>
      <c r="M18" s="16">
        <v>478820260722</v>
      </c>
      <c r="N18" s="16"/>
      <c r="O18" s="16">
        <v>652398356825</v>
      </c>
      <c r="P18" s="16"/>
      <c r="Q18" s="16">
        <f t="shared" si="1"/>
        <v>-173578096103</v>
      </c>
      <c r="R18" s="16"/>
      <c r="S18" s="16"/>
      <c r="T18" s="16"/>
      <c r="U18" s="16"/>
      <c r="V18" s="16"/>
      <c r="W18" s="16"/>
      <c r="X18" s="15"/>
      <c r="Y18" s="17"/>
      <c r="Z18" s="15"/>
      <c r="AA18" s="15"/>
    </row>
    <row r="19" spans="1:27" x14ac:dyDescent="0.55000000000000004">
      <c r="A19" s="15" t="s">
        <v>24</v>
      </c>
      <c r="B19" s="15"/>
      <c r="C19" s="16">
        <v>53056231</v>
      </c>
      <c r="D19" s="16"/>
      <c r="E19" s="16">
        <v>1042051994906</v>
      </c>
      <c r="F19" s="16"/>
      <c r="G19" s="16">
        <v>1126419571126</v>
      </c>
      <c r="H19" s="16"/>
      <c r="I19" s="16">
        <f t="shared" si="0"/>
        <v>-84367576220</v>
      </c>
      <c r="J19" s="16"/>
      <c r="K19" s="16">
        <v>139856589</v>
      </c>
      <c r="L19" s="16"/>
      <c r="M19" s="16">
        <v>2859039140559</v>
      </c>
      <c r="N19" s="16"/>
      <c r="O19" s="16">
        <v>3029626592464</v>
      </c>
      <c r="P19" s="16"/>
      <c r="Q19" s="16">
        <f t="shared" si="1"/>
        <v>-170587451905</v>
      </c>
      <c r="R19" s="16"/>
      <c r="S19" s="16"/>
      <c r="T19" s="16"/>
      <c r="U19" s="16"/>
      <c r="V19" s="16"/>
      <c r="W19" s="16"/>
      <c r="X19" s="15"/>
      <c r="Y19" s="17"/>
      <c r="Z19" s="15"/>
      <c r="AA19" s="15"/>
    </row>
    <row r="20" spans="1:27" x14ac:dyDescent="0.55000000000000004">
      <c r="A20" s="15" t="s">
        <v>30</v>
      </c>
      <c r="B20" s="15"/>
      <c r="C20" s="16">
        <v>8600000</v>
      </c>
      <c r="D20" s="16"/>
      <c r="E20" s="16">
        <v>283484886944</v>
      </c>
      <c r="F20" s="16"/>
      <c r="G20" s="16">
        <v>272052980499</v>
      </c>
      <c r="H20" s="16"/>
      <c r="I20" s="16">
        <f t="shared" si="0"/>
        <v>11431906445</v>
      </c>
      <c r="J20" s="16"/>
      <c r="K20" s="16">
        <v>9200000</v>
      </c>
      <c r="L20" s="16"/>
      <c r="M20" s="16">
        <v>302774629455</v>
      </c>
      <c r="N20" s="16"/>
      <c r="O20" s="16">
        <v>291033420998</v>
      </c>
      <c r="P20" s="16"/>
      <c r="Q20" s="16">
        <f t="shared" si="1"/>
        <v>11741208457</v>
      </c>
      <c r="R20" s="16"/>
      <c r="S20" s="16"/>
      <c r="T20" s="16"/>
      <c r="U20" s="16"/>
      <c r="V20" s="16"/>
      <c r="W20" s="16"/>
      <c r="X20" s="15"/>
      <c r="Y20" s="17"/>
      <c r="Z20" s="15"/>
      <c r="AA20" s="15"/>
    </row>
    <row r="21" spans="1:27" x14ac:dyDescent="0.55000000000000004">
      <c r="A21" s="15" t="s">
        <v>27</v>
      </c>
      <c r="B21" s="15"/>
      <c r="C21" s="16">
        <v>57062682</v>
      </c>
      <c r="D21" s="16"/>
      <c r="E21" s="16">
        <v>586814933186</v>
      </c>
      <c r="F21" s="16"/>
      <c r="G21" s="16">
        <v>607505684692</v>
      </c>
      <c r="H21" s="16"/>
      <c r="I21" s="16">
        <f t="shared" si="0"/>
        <v>-20690751506</v>
      </c>
      <c r="J21" s="16"/>
      <c r="K21" s="16">
        <v>114464601</v>
      </c>
      <c r="L21" s="16"/>
      <c r="M21" s="16">
        <v>1188324410711</v>
      </c>
      <c r="N21" s="16"/>
      <c r="O21" s="16">
        <v>1245138157562</v>
      </c>
      <c r="P21" s="16"/>
      <c r="Q21" s="16">
        <f t="shared" si="1"/>
        <v>-56813746851</v>
      </c>
      <c r="R21" s="16"/>
      <c r="S21" s="16"/>
      <c r="T21" s="16"/>
      <c r="U21" s="16"/>
      <c r="V21" s="16"/>
      <c r="W21" s="16"/>
      <c r="X21" s="15"/>
      <c r="Y21" s="17"/>
      <c r="Z21" s="15"/>
      <c r="AA21" s="15"/>
    </row>
    <row r="22" spans="1:27" x14ac:dyDescent="0.55000000000000004">
      <c r="A22" s="15" t="s">
        <v>18</v>
      </c>
      <c r="B22" s="15"/>
      <c r="C22" s="16">
        <v>45176435</v>
      </c>
      <c r="D22" s="16"/>
      <c r="E22" s="16">
        <v>811556623873</v>
      </c>
      <c r="F22" s="16"/>
      <c r="G22" s="16">
        <v>886204968939</v>
      </c>
      <c r="H22" s="16"/>
      <c r="I22" s="16">
        <f t="shared" si="0"/>
        <v>-74648345066</v>
      </c>
      <c r="J22" s="16"/>
      <c r="K22" s="16">
        <v>97440477</v>
      </c>
      <c r="L22" s="16"/>
      <c r="M22" s="16">
        <v>1805569337161</v>
      </c>
      <c r="N22" s="16"/>
      <c r="O22" s="16">
        <v>1951650977177</v>
      </c>
      <c r="P22" s="16"/>
      <c r="Q22" s="16">
        <f t="shared" si="1"/>
        <v>-146081640016</v>
      </c>
      <c r="R22" s="16"/>
      <c r="S22" s="16"/>
      <c r="T22" s="16"/>
      <c r="U22" s="16"/>
      <c r="V22" s="16"/>
      <c r="W22" s="16"/>
      <c r="X22" s="15"/>
      <c r="Y22" s="17"/>
      <c r="Z22" s="15"/>
      <c r="AA22" s="15"/>
    </row>
    <row r="23" spans="1:27" x14ac:dyDescent="0.55000000000000004">
      <c r="A23" s="15" t="s">
        <v>15</v>
      </c>
      <c r="B23" s="15"/>
      <c r="C23" s="16">
        <v>413389163</v>
      </c>
      <c r="D23" s="16"/>
      <c r="E23" s="16">
        <v>87408423965624</v>
      </c>
      <c r="F23" s="16"/>
      <c r="G23" s="16">
        <v>87251394631812</v>
      </c>
      <c r="H23" s="16"/>
      <c r="I23" s="16">
        <f t="shared" si="0"/>
        <v>157029333812</v>
      </c>
      <c r="J23" s="16"/>
      <c r="K23" s="16">
        <v>670598144</v>
      </c>
      <c r="L23" s="16"/>
      <c r="M23" s="16">
        <v>139298981762984</v>
      </c>
      <c r="N23" s="16"/>
      <c r="O23" s="16">
        <v>138376321833578</v>
      </c>
      <c r="P23" s="16"/>
      <c r="Q23" s="16">
        <f t="shared" si="1"/>
        <v>922659929406</v>
      </c>
      <c r="R23" s="16"/>
      <c r="S23" s="16"/>
      <c r="T23" s="16"/>
      <c r="U23" s="16"/>
      <c r="V23" s="16"/>
      <c r="W23" s="16"/>
      <c r="X23" s="15"/>
      <c r="Y23" s="17"/>
      <c r="Z23" s="15"/>
      <c r="AA23" s="15"/>
    </row>
    <row r="24" spans="1:27" x14ac:dyDescent="0.55000000000000004">
      <c r="A24" s="15" t="s">
        <v>29</v>
      </c>
      <c r="B24" s="15"/>
      <c r="C24" s="16">
        <v>5000000</v>
      </c>
      <c r="D24" s="16"/>
      <c r="E24" s="16">
        <v>86845613500</v>
      </c>
      <c r="F24" s="16"/>
      <c r="G24" s="16">
        <v>83164403755</v>
      </c>
      <c r="H24" s="16"/>
      <c r="I24" s="16">
        <f t="shared" si="0"/>
        <v>3681209745</v>
      </c>
      <c r="J24" s="16"/>
      <c r="K24" s="16">
        <v>11700000</v>
      </c>
      <c r="L24" s="16"/>
      <c r="M24" s="16">
        <v>199086364487</v>
      </c>
      <c r="N24" s="16"/>
      <c r="O24" s="16">
        <v>194604704779</v>
      </c>
      <c r="P24" s="16"/>
      <c r="Q24" s="16">
        <f t="shared" si="1"/>
        <v>4481659708</v>
      </c>
      <c r="R24" s="16"/>
      <c r="S24" s="16"/>
      <c r="T24" s="16"/>
      <c r="U24" s="16"/>
      <c r="V24" s="16"/>
      <c r="W24" s="16"/>
      <c r="X24" s="15"/>
      <c r="Y24" s="17"/>
      <c r="Z24" s="15"/>
      <c r="AA24" s="15"/>
    </row>
    <row r="25" spans="1:27" x14ac:dyDescent="0.55000000000000004">
      <c r="A25" s="15" t="s">
        <v>189</v>
      </c>
      <c r="B25" s="15"/>
      <c r="C25" s="16">
        <v>0</v>
      </c>
      <c r="D25" s="16"/>
      <c r="E25" s="16">
        <v>0</v>
      </c>
      <c r="F25" s="16"/>
      <c r="G25" s="16">
        <v>0</v>
      </c>
      <c r="H25" s="16"/>
      <c r="I25" s="16">
        <f t="shared" si="0"/>
        <v>0</v>
      </c>
      <c r="J25" s="16"/>
      <c r="K25" s="16">
        <v>335138</v>
      </c>
      <c r="L25" s="16"/>
      <c r="M25" s="16">
        <v>20971014077</v>
      </c>
      <c r="N25" s="16"/>
      <c r="O25" s="16">
        <v>20453658015</v>
      </c>
      <c r="P25" s="16"/>
      <c r="Q25" s="16">
        <f t="shared" si="1"/>
        <v>517356062</v>
      </c>
      <c r="R25" s="16"/>
      <c r="S25" s="16"/>
      <c r="T25" s="16"/>
      <c r="U25" s="16"/>
      <c r="V25" s="16"/>
      <c r="W25" s="16"/>
      <c r="X25" s="15"/>
      <c r="Y25" s="17"/>
      <c r="Z25" s="15"/>
      <c r="AA25" s="15"/>
    </row>
    <row r="26" spans="1:27" s="15" customFormat="1" x14ac:dyDescent="0.55000000000000004">
      <c r="A26" s="15" t="s">
        <v>67</v>
      </c>
      <c r="C26" s="16">
        <v>3</v>
      </c>
      <c r="D26" s="16"/>
      <c r="E26" s="16">
        <v>5297158</v>
      </c>
      <c r="F26" s="16"/>
      <c r="G26" s="16">
        <v>5067763</v>
      </c>
      <c r="H26" s="16"/>
      <c r="I26" s="16">
        <f t="shared" si="0"/>
        <v>229395</v>
      </c>
      <c r="J26" s="16"/>
      <c r="K26" s="16">
        <v>3</v>
      </c>
      <c r="L26" s="16"/>
      <c r="M26" s="16">
        <v>5297158</v>
      </c>
      <c r="N26" s="16"/>
      <c r="O26" s="16">
        <v>5067763</v>
      </c>
      <c r="P26" s="16"/>
      <c r="Q26" s="16">
        <f t="shared" si="1"/>
        <v>229395</v>
      </c>
      <c r="R26" s="16"/>
      <c r="S26" s="16"/>
      <c r="T26" s="16"/>
      <c r="U26" s="16"/>
      <c r="V26" s="16"/>
      <c r="W26" s="16"/>
      <c r="Y26" s="17"/>
    </row>
    <row r="27" spans="1:27" ht="25.5" thickBot="1" x14ac:dyDescent="0.65">
      <c r="A27" s="18" t="s">
        <v>34</v>
      </c>
      <c r="B27" s="15"/>
      <c r="C27" s="15" t="s">
        <v>34</v>
      </c>
      <c r="D27" s="15"/>
      <c r="E27" s="19">
        <f>SUM(E8:E26)</f>
        <v>208587083858604</v>
      </c>
      <c r="F27" s="20"/>
      <c r="G27" s="19">
        <f>SUM(G8:G26)</f>
        <v>208949078909729</v>
      </c>
      <c r="H27" s="20"/>
      <c r="I27" s="19">
        <f>SUM(I8:I26)</f>
        <v>-361995051125</v>
      </c>
      <c r="J27" s="20"/>
      <c r="K27" s="20" t="s">
        <v>34</v>
      </c>
      <c r="L27" s="20"/>
      <c r="M27" s="19">
        <f>SUM(M8:M26)</f>
        <v>387692369571108</v>
      </c>
      <c r="N27" s="20"/>
      <c r="O27" s="19">
        <f>SUM(O8:O26)</f>
        <v>387718116791666</v>
      </c>
      <c r="P27" s="20"/>
      <c r="Q27" s="19">
        <f>SUM(Q8:Q26)</f>
        <v>-25747220558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24.75" thickTop="1" x14ac:dyDescent="0.55000000000000004"/>
    <row r="29" spans="1:27" x14ac:dyDescent="0.55000000000000004">
      <c r="Q29" s="5"/>
    </row>
    <row r="30" spans="1:27" x14ac:dyDescent="0.55000000000000004">
      <c r="I30" s="5"/>
      <c r="Q30" s="5"/>
    </row>
    <row r="31" spans="1:27" x14ac:dyDescent="0.55000000000000004">
      <c r="I31" s="5"/>
      <c r="Q31" s="5"/>
    </row>
    <row r="32" spans="1:27" x14ac:dyDescent="0.55000000000000004">
      <c r="Q32" s="5"/>
    </row>
    <row r="33" spans="17:17" x14ac:dyDescent="0.55000000000000004">
      <c r="Q33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4"/>
  <sheetViews>
    <sheetView rightToLeft="1" workbookViewId="0">
      <selection activeCell="O12" sqref="O12"/>
    </sheetView>
  </sheetViews>
  <sheetFormatPr defaultRowHeight="24" x14ac:dyDescent="0.55000000000000004"/>
  <cols>
    <col min="1" max="1" width="17.710937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1" ht="24.75" x14ac:dyDescent="0.55000000000000004">
      <c r="A3" s="1" t="s">
        <v>168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  <c r="H3" s="1" t="s">
        <v>168</v>
      </c>
      <c r="I3" s="1" t="s">
        <v>168</v>
      </c>
      <c r="J3" s="1" t="s">
        <v>168</v>
      </c>
      <c r="K3" s="1" t="s">
        <v>168</v>
      </c>
      <c r="L3" s="1" t="s">
        <v>168</v>
      </c>
      <c r="M3" s="1" t="s">
        <v>168</v>
      </c>
      <c r="N3" s="1" t="s">
        <v>168</v>
      </c>
      <c r="O3" s="1" t="s">
        <v>168</v>
      </c>
      <c r="P3" s="1" t="s">
        <v>168</v>
      </c>
      <c r="Q3" s="1" t="s">
        <v>168</v>
      </c>
      <c r="R3" s="1" t="s">
        <v>168</v>
      </c>
      <c r="S3" s="1" t="s">
        <v>168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1" ht="24.75" x14ac:dyDescent="0.55000000000000004">
      <c r="A6" s="2" t="s">
        <v>3</v>
      </c>
      <c r="C6" s="2" t="s">
        <v>177</v>
      </c>
      <c r="D6" s="2" t="s">
        <v>177</v>
      </c>
      <c r="E6" s="2" t="s">
        <v>177</v>
      </c>
      <c r="F6" s="2" t="s">
        <v>177</v>
      </c>
      <c r="G6" s="2" t="s">
        <v>177</v>
      </c>
      <c r="I6" s="2" t="s">
        <v>170</v>
      </c>
      <c r="J6" s="2" t="s">
        <v>170</v>
      </c>
      <c r="K6" s="2" t="s">
        <v>170</v>
      </c>
      <c r="L6" s="2" t="s">
        <v>170</v>
      </c>
      <c r="M6" s="2" t="s">
        <v>170</v>
      </c>
      <c r="O6" s="2" t="s">
        <v>171</v>
      </c>
      <c r="P6" s="2" t="s">
        <v>171</v>
      </c>
      <c r="Q6" s="2" t="s">
        <v>171</v>
      </c>
      <c r="R6" s="2" t="s">
        <v>171</v>
      </c>
      <c r="S6" s="2" t="s">
        <v>171</v>
      </c>
    </row>
    <row r="7" spans="1:21" ht="24.75" x14ac:dyDescent="0.55000000000000004">
      <c r="A7" s="2" t="s">
        <v>3</v>
      </c>
      <c r="C7" s="2" t="s">
        <v>178</v>
      </c>
      <c r="E7" s="2" t="s">
        <v>179</v>
      </c>
      <c r="G7" s="2" t="s">
        <v>180</v>
      </c>
      <c r="I7" s="2" t="s">
        <v>181</v>
      </c>
      <c r="K7" s="2" t="s">
        <v>174</v>
      </c>
      <c r="M7" s="2" t="s">
        <v>182</v>
      </c>
      <c r="O7" s="2" t="s">
        <v>181</v>
      </c>
      <c r="Q7" s="2" t="s">
        <v>174</v>
      </c>
      <c r="S7" s="2" t="s">
        <v>182</v>
      </c>
    </row>
    <row r="8" spans="1:21" x14ac:dyDescent="0.55000000000000004">
      <c r="A8" s="3" t="s">
        <v>17</v>
      </c>
      <c r="C8" s="11" t="s">
        <v>4</v>
      </c>
      <c r="D8" s="11"/>
      <c r="E8" s="13">
        <v>211197959</v>
      </c>
      <c r="F8" s="11"/>
      <c r="G8" s="13">
        <v>250</v>
      </c>
      <c r="H8" s="11"/>
      <c r="I8" s="13">
        <v>0</v>
      </c>
      <c r="J8" s="11"/>
      <c r="K8" s="13">
        <v>0</v>
      </c>
      <c r="L8" s="11"/>
      <c r="M8" s="13">
        <f>I8-K8</f>
        <v>0</v>
      </c>
      <c r="N8" s="11"/>
      <c r="O8" s="13">
        <v>52799489750</v>
      </c>
      <c r="P8" s="11"/>
      <c r="Q8" s="13">
        <v>0</v>
      </c>
      <c r="R8" s="11"/>
      <c r="S8" s="13">
        <f>O8-Q8</f>
        <v>52799489750</v>
      </c>
      <c r="T8" s="11"/>
      <c r="U8" s="11"/>
    </row>
    <row r="9" spans="1:21" x14ac:dyDescent="0.55000000000000004">
      <c r="A9" s="3" t="s">
        <v>21</v>
      </c>
      <c r="C9" s="11" t="s">
        <v>183</v>
      </c>
      <c r="D9" s="11"/>
      <c r="E9" s="13">
        <v>138883168</v>
      </c>
      <c r="F9" s="11"/>
      <c r="G9" s="13">
        <v>375</v>
      </c>
      <c r="H9" s="11"/>
      <c r="I9" s="13">
        <v>0</v>
      </c>
      <c r="J9" s="11"/>
      <c r="K9" s="13">
        <v>0</v>
      </c>
      <c r="L9" s="11"/>
      <c r="M9" s="13">
        <f t="shared" ref="M9:M10" si="0">I9-K9</f>
        <v>0</v>
      </c>
      <c r="N9" s="11"/>
      <c r="O9" s="13">
        <v>52081188000</v>
      </c>
      <c r="P9" s="11"/>
      <c r="Q9" s="13">
        <v>0</v>
      </c>
      <c r="R9" s="11"/>
      <c r="S9" s="13">
        <f t="shared" ref="S9:S10" si="1">O9-Q9</f>
        <v>52081188000</v>
      </c>
      <c r="T9" s="11"/>
      <c r="U9" s="11"/>
    </row>
    <row r="10" spans="1:21" x14ac:dyDescent="0.55000000000000004">
      <c r="A10" s="3" t="s">
        <v>32</v>
      </c>
      <c r="C10" s="11" t="s">
        <v>184</v>
      </c>
      <c r="D10" s="11"/>
      <c r="E10" s="13">
        <v>215212106</v>
      </c>
      <c r="F10" s="11"/>
      <c r="G10" s="13">
        <v>1500</v>
      </c>
      <c r="H10" s="11"/>
      <c r="I10" s="13">
        <v>322818159000</v>
      </c>
      <c r="J10" s="11"/>
      <c r="K10" s="13">
        <v>42106716391</v>
      </c>
      <c r="L10" s="11"/>
      <c r="M10" s="13">
        <f t="shared" si="0"/>
        <v>280711442609</v>
      </c>
      <c r="N10" s="11"/>
      <c r="O10" s="13">
        <v>322818159000</v>
      </c>
      <c r="P10" s="11"/>
      <c r="Q10" s="13">
        <v>42106716391</v>
      </c>
      <c r="R10" s="11"/>
      <c r="S10" s="13">
        <f t="shared" si="1"/>
        <v>280711442609</v>
      </c>
      <c r="T10" s="11"/>
      <c r="U10" s="11"/>
    </row>
    <row r="11" spans="1:21" x14ac:dyDescent="0.55000000000000004">
      <c r="A11" s="3" t="s">
        <v>34</v>
      </c>
      <c r="C11" s="11" t="s">
        <v>34</v>
      </c>
      <c r="D11" s="11"/>
      <c r="E11" s="11" t="s">
        <v>34</v>
      </c>
      <c r="F11" s="11"/>
      <c r="G11" s="11" t="s">
        <v>34</v>
      </c>
      <c r="H11" s="11"/>
      <c r="I11" s="12">
        <f>SUM(I8:I10)</f>
        <v>322818159000</v>
      </c>
      <c r="J11" s="11"/>
      <c r="K11" s="12">
        <f>SUM(K8:K10)</f>
        <v>42106716391</v>
      </c>
      <c r="L11" s="11"/>
      <c r="M11" s="12">
        <f>SUM(M8:M10)</f>
        <v>280711442609</v>
      </c>
      <c r="N11" s="11"/>
      <c r="O11" s="12">
        <f>SUM(O8:O10)</f>
        <v>427698836750</v>
      </c>
      <c r="P11" s="11"/>
      <c r="Q11" s="12">
        <f>SUM(Q8:Q10)</f>
        <v>42106716391</v>
      </c>
      <c r="R11" s="11"/>
      <c r="S11" s="12">
        <f>SUM(S8:S10)</f>
        <v>385592120359</v>
      </c>
      <c r="T11" s="11"/>
      <c r="U11" s="11"/>
    </row>
    <row r="12" spans="1:21" x14ac:dyDescent="0.55000000000000004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55000000000000004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55000000000000004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واحدهای صندوق</vt:lpstr>
      <vt:lpstr>اوراق </vt:lpstr>
      <vt:lpstr>سپرده</vt:lpstr>
      <vt:lpstr> درآمدها</vt:lpstr>
      <vt:lpstr>سودسپرده بانکی</vt:lpstr>
      <vt:lpstr>درآمد ناشی از تغییر قیمت اوراق</vt:lpstr>
      <vt:lpstr>درآمد ناشی از فروش</vt:lpstr>
      <vt:lpstr>درآمد سود سهام</vt:lpstr>
      <vt:lpstr>درآمد سپرده بانکی</vt:lpstr>
      <vt:lpstr>سایر درآمدها</vt:lpstr>
      <vt:lpstr>سود اوراق بهادار </vt:lpstr>
      <vt:lpstr>سرمایه‌گذاری در سهام</vt:lpstr>
      <vt:lpstr>سرمایه‌گذاری در اوراق بهادار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2025-08-31T06:47:28Z</dcterms:modified>
</cp:coreProperties>
</file>