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0\"/>
    </mc:Choice>
  </mc:AlternateContent>
  <xr:revisionPtr revIDLastSave="0" documentId="13_ncr:1_{4CD0735E-53D3-4797-B2AA-E94E108802BB}" xr6:coauthVersionLast="47" xr6:coauthVersionMax="47" xr10:uidLastSave="{00000000-0000-0000-0000-000000000000}"/>
  <bookViews>
    <workbookView xWindow="-120" yWindow="-120" windowWidth="29040" windowHeight="15720" tabRatio="833" activeTab="1" xr2:uid="{00000000-000D-0000-FFFF-FFFF00000000}"/>
  </bookViews>
  <sheets>
    <sheet name="سهام" sheetId="1" r:id="rId1"/>
    <sheet name="واحد های صندوق" sheetId="16" r:id="rId2"/>
    <sheet name="اوراق مشارکت" sheetId="3" r:id="rId3"/>
    <sheet name="سپرده" sheetId="6" r:id="rId4"/>
    <sheet name="جمع درآمدها" sheetId="15" r:id="rId5"/>
    <sheet name="سایر درآمدها" sheetId="14" r:id="rId6"/>
    <sheet name="مبالغ تخصیص یافته" sheetId="19" r:id="rId7"/>
    <sheet name="سرمایه‌گذاری در سهام" sheetId="11" r:id="rId8"/>
    <sheet name="سرمایه‌گذاری در صندوق" sheetId="18" r:id="rId9"/>
    <sheet name="سرمایه‌گذاری در اوراق بهادار" sheetId="12" r:id="rId10"/>
    <sheet name="درآمد سود سهام" sheetId="8" r:id="rId11"/>
    <sheet name="درآمد سپرده بانکی" sheetId="13" r:id="rId12"/>
    <sheet name="سود سپرده بانکی" sheetId="17" r:id="rId13"/>
    <sheet name="سود اوراق بهادار" sheetId="7" r:id="rId14"/>
    <sheet name="درآمد ناشی از فروش" sheetId="10" r:id="rId15"/>
    <sheet name="درآمد ناشی از تغییر قیمت اوراق" sheetId="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1" l="1"/>
  <c r="I10" i="11"/>
  <c r="I11" i="11"/>
  <c r="I12" i="11"/>
  <c r="I13" i="11"/>
  <c r="I8" i="11"/>
  <c r="M9" i="12"/>
  <c r="M10" i="12"/>
  <c r="M12" i="12"/>
  <c r="M13" i="12"/>
  <c r="M14" i="12"/>
  <c r="M15" i="12"/>
  <c r="Q16" i="12"/>
  <c r="Q19" i="12"/>
  <c r="M23" i="12"/>
  <c r="M24" i="12"/>
  <c r="Q24" i="12" s="1"/>
  <c r="M25" i="12"/>
  <c r="Q25" i="12" s="1"/>
  <c r="M26" i="12"/>
  <c r="Q26" i="12" s="1"/>
  <c r="M27" i="12"/>
  <c r="Q27" i="12" s="1"/>
  <c r="M8" i="12"/>
  <c r="Q8" i="12" s="1"/>
  <c r="O9" i="18"/>
  <c r="O10" i="18"/>
  <c r="S10" i="18" s="1"/>
  <c r="O11" i="18"/>
  <c r="O12" i="18"/>
  <c r="O13" i="18"/>
  <c r="O14" i="18"/>
  <c r="O15" i="18"/>
  <c r="S15" i="18" s="1"/>
  <c r="O16" i="18"/>
  <c r="S16" i="18" s="1"/>
  <c r="O17" i="18"/>
  <c r="O18" i="18"/>
  <c r="S18" i="18" s="1"/>
  <c r="O19" i="18"/>
  <c r="O20" i="18"/>
  <c r="O21" i="18"/>
  <c r="O22" i="18"/>
  <c r="O23" i="18"/>
  <c r="S23" i="18" s="1"/>
  <c r="O24" i="18"/>
  <c r="S24" i="18" s="1"/>
  <c r="O25" i="18"/>
  <c r="S25" i="18" s="1"/>
  <c r="O26" i="18"/>
  <c r="S26" i="18" s="1"/>
  <c r="O27" i="18"/>
  <c r="S27" i="18" s="1"/>
  <c r="O8" i="18"/>
  <c r="S8" i="18" s="1"/>
  <c r="O9" i="11"/>
  <c r="S9" i="11" s="1"/>
  <c r="O10" i="11"/>
  <c r="S10" i="11" s="1"/>
  <c r="S11" i="11"/>
  <c r="O12" i="11"/>
  <c r="S12" i="11" s="1"/>
  <c r="S13" i="11"/>
  <c r="O8" i="11"/>
  <c r="E9" i="12"/>
  <c r="E10" i="12"/>
  <c r="E12" i="12"/>
  <c r="E13" i="12"/>
  <c r="E14" i="12"/>
  <c r="I16" i="12"/>
  <c r="I19" i="12"/>
  <c r="I22" i="12"/>
  <c r="E23" i="12"/>
  <c r="E24" i="12"/>
  <c r="I24" i="12" s="1"/>
  <c r="E25" i="12"/>
  <c r="I25" i="12" s="1"/>
  <c r="E26" i="12"/>
  <c r="I26" i="12" s="1"/>
  <c r="E27" i="12"/>
  <c r="I27" i="12" s="1"/>
  <c r="E8" i="12"/>
  <c r="I8" i="12" s="1"/>
  <c r="E9" i="18"/>
  <c r="E10" i="18"/>
  <c r="E11" i="18"/>
  <c r="E12" i="18"/>
  <c r="E13" i="18"/>
  <c r="E14" i="18"/>
  <c r="E15" i="18"/>
  <c r="I15" i="18" s="1"/>
  <c r="E16" i="18"/>
  <c r="E17" i="18"/>
  <c r="E18" i="18"/>
  <c r="I18" i="18" s="1"/>
  <c r="E19" i="18"/>
  <c r="E20" i="18"/>
  <c r="E21" i="18"/>
  <c r="E22" i="18"/>
  <c r="E23" i="18"/>
  <c r="I23" i="18" s="1"/>
  <c r="E24" i="18"/>
  <c r="E25" i="18"/>
  <c r="I25" i="18" s="1"/>
  <c r="E26" i="18"/>
  <c r="I26" i="18" s="1"/>
  <c r="E27" i="18"/>
  <c r="I27" i="18" s="1"/>
  <c r="I28" i="18"/>
  <c r="I29" i="18"/>
  <c r="I30" i="18"/>
  <c r="E8" i="18"/>
  <c r="E9" i="11"/>
  <c r="E10" i="11"/>
  <c r="E12" i="11"/>
  <c r="E8" i="11"/>
  <c r="Q14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40" i="10" s="1"/>
  <c r="I34" i="10"/>
  <c r="I35" i="10"/>
  <c r="I36" i="10"/>
  <c r="I37" i="10"/>
  <c r="I38" i="10"/>
  <c r="I39" i="10"/>
  <c r="I8" i="10"/>
  <c r="I9" i="9"/>
  <c r="I10" i="9"/>
  <c r="I11" i="9"/>
  <c r="I44" i="9" s="1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8" i="9"/>
  <c r="Y28" i="16"/>
  <c r="Y26" i="3"/>
  <c r="K102" i="6"/>
  <c r="G12" i="15"/>
  <c r="I9" i="13"/>
  <c r="I85" i="13" s="1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" i="13"/>
  <c r="E11" i="14"/>
  <c r="C11" i="14"/>
  <c r="C11" i="15" s="1"/>
  <c r="C10" i="15"/>
  <c r="Q23" i="12"/>
  <c r="Q22" i="12"/>
  <c r="Q21" i="12"/>
  <c r="Q20" i="12"/>
  <c r="Q18" i="12"/>
  <c r="Q17" i="12"/>
  <c r="Q15" i="12"/>
  <c r="Q14" i="12"/>
  <c r="Q13" i="12"/>
  <c r="Q12" i="12"/>
  <c r="Q11" i="12"/>
  <c r="Q10" i="12"/>
  <c r="Q9" i="12"/>
  <c r="I9" i="12"/>
  <c r="I10" i="12"/>
  <c r="I11" i="12"/>
  <c r="I12" i="12"/>
  <c r="I13" i="12"/>
  <c r="I14" i="12"/>
  <c r="I15" i="12"/>
  <c r="I17" i="12"/>
  <c r="I18" i="12"/>
  <c r="I20" i="12"/>
  <c r="I21" i="12"/>
  <c r="I23" i="12"/>
  <c r="S30" i="18"/>
  <c r="S29" i="18"/>
  <c r="S28" i="18"/>
  <c r="S22" i="18"/>
  <c r="S21" i="18"/>
  <c r="S20" i="18"/>
  <c r="S19" i="18"/>
  <c r="S17" i="18"/>
  <c r="S14" i="18"/>
  <c r="S13" i="18"/>
  <c r="S12" i="18"/>
  <c r="S11" i="18"/>
  <c r="S9" i="18"/>
  <c r="I9" i="18"/>
  <c r="I10" i="18"/>
  <c r="I11" i="18"/>
  <c r="I12" i="18"/>
  <c r="I13" i="18"/>
  <c r="I14" i="18"/>
  <c r="I16" i="18"/>
  <c r="I17" i="18"/>
  <c r="I19" i="18"/>
  <c r="I20" i="18"/>
  <c r="I21" i="18"/>
  <c r="I22" i="18"/>
  <c r="I24" i="18"/>
  <c r="M14" i="11"/>
  <c r="G14" i="11"/>
  <c r="C14" i="11"/>
  <c r="O28" i="12"/>
  <c r="G28" i="12"/>
  <c r="M31" i="18"/>
  <c r="C31" i="18"/>
  <c r="E40" i="10"/>
  <c r="G40" i="10"/>
  <c r="M40" i="10"/>
  <c r="O40" i="10"/>
  <c r="Q40" i="10"/>
  <c r="E85" i="13"/>
  <c r="M85" i="17"/>
  <c r="K85" i="17"/>
  <c r="I85" i="17"/>
  <c r="G85" i="17"/>
  <c r="E85" i="17"/>
  <c r="C85" i="17"/>
  <c r="Y14" i="1"/>
  <c r="W28" i="16"/>
  <c r="U28" i="16"/>
  <c r="O28" i="16"/>
  <c r="K28" i="16"/>
  <c r="G28" i="16"/>
  <c r="E28" i="16"/>
  <c r="G85" i="13"/>
  <c r="C85" i="13"/>
  <c r="K28" i="12"/>
  <c r="C28" i="12"/>
  <c r="O44" i="9"/>
  <c r="M44" i="9"/>
  <c r="G44" i="9"/>
  <c r="E44" i="9"/>
  <c r="S11" i="8"/>
  <c r="Q11" i="8"/>
  <c r="O11" i="8"/>
  <c r="M11" i="8"/>
  <c r="K11" i="8"/>
  <c r="I11" i="8"/>
  <c r="M17" i="7"/>
  <c r="K17" i="7"/>
  <c r="I17" i="7"/>
  <c r="G17" i="7"/>
  <c r="E17" i="7"/>
  <c r="C17" i="7"/>
  <c r="I102" i="6"/>
  <c r="G102" i="6"/>
  <c r="E102" i="6"/>
  <c r="C102" i="6"/>
  <c r="W26" i="3"/>
  <c r="U26" i="3"/>
  <c r="O26" i="3"/>
  <c r="K26" i="3"/>
  <c r="G26" i="3"/>
  <c r="E26" i="3"/>
  <c r="W14" i="1"/>
  <c r="U14" i="1"/>
  <c r="O14" i="1"/>
  <c r="K14" i="1"/>
  <c r="G14" i="1"/>
  <c r="E14" i="1"/>
  <c r="M28" i="12" l="1"/>
  <c r="Q28" i="12"/>
  <c r="S31" i="18"/>
  <c r="O31" i="18"/>
  <c r="O14" i="11"/>
  <c r="S8" i="11"/>
  <c r="S14" i="11" s="1"/>
  <c r="U9" i="11" s="1"/>
  <c r="U13" i="11"/>
  <c r="I28" i="12"/>
  <c r="C9" i="15" s="1"/>
  <c r="E28" i="12"/>
  <c r="E31" i="18"/>
  <c r="I8" i="18"/>
  <c r="E14" i="11"/>
  <c r="Q44" i="9"/>
  <c r="U8" i="11"/>
  <c r="E12" i="15"/>
  <c r="I31" i="18"/>
  <c r="Q31" i="18"/>
  <c r="G31" i="18"/>
  <c r="U16" i="18" l="1"/>
  <c r="U24" i="18"/>
  <c r="U28" i="18"/>
  <c r="U9" i="18"/>
  <c r="U17" i="18"/>
  <c r="U25" i="18"/>
  <c r="U12" i="18"/>
  <c r="U23" i="18"/>
  <c r="U10" i="18"/>
  <c r="U18" i="18"/>
  <c r="U26" i="18"/>
  <c r="U19" i="18"/>
  <c r="U27" i="18"/>
  <c r="U20" i="18"/>
  <c r="U15" i="18"/>
  <c r="U11" i="18"/>
  <c r="U13" i="18"/>
  <c r="U21" i="18"/>
  <c r="U29" i="18"/>
  <c r="U14" i="18"/>
  <c r="U22" i="18"/>
  <c r="U30" i="18"/>
  <c r="U8" i="18"/>
  <c r="U10" i="11"/>
  <c r="U14" i="11" s="1"/>
  <c r="U11" i="11"/>
  <c r="U12" i="11"/>
  <c r="K8" i="18"/>
  <c r="K10" i="18"/>
  <c r="K11" i="18"/>
  <c r="K19" i="18"/>
  <c r="K27" i="18"/>
  <c r="K22" i="18"/>
  <c r="K17" i="18"/>
  <c r="K26" i="18"/>
  <c r="K12" i="18"/>
  <c r="K20" i="18"/>
  <c r="K28" i="18"/>
  <c r="C8" i="15"/>
  <c r="K30" i="18"/>
  <c r="K13" i="18"/>
  <c r="K21" i="18"/>
  <c r="K29" i="18"/>
  <c r="K14" i="18"/>
  <c r="K9" i="18"/>
  <c r="K15" i="18"/>
  <c r="K23" i="18"/>
  <c r="K16" i="18"/>
  <c r="K24" i="18"/>
  <c r="K25" i="18"/>
  <c r="K18" i="18"/>
  <c r="I14" i="11"/>
  <c r="K8" i="11" s="1"/>
  <c r="U31" i="18" l="1"/>
  <c r="K31" i="18"/>
  <c r="K9" i="11"/>
  <c r="K10" i="11"/>
  <c r="K11" i="11"/>
  <c r="C7" i="15"/>
  <c r="C12" i="15" s="1"/>
  <c r="K12" i="11"/>
  <c r="K13" i="11"/>
  <c r="K14" i="11" l="1"/>
</calcChain>
</file>

<file path=xl/sharedStrings.xml><?xml version="1.0" encoding="utf-8"?>
<sst xmlns="http://schemas.openxmlformats.org/spreadsheetml/2006/main" count="1624" uniqueCount="147">
  <si>
    <t>صندوق سرمایه‌گذاری اختصاصی بازارگردانی مفید</t>
  </si>
  <si>
    <t>صورت وضعیت پورتفوی</t>
  </si>
  <si>
    <t>برای ماه منتهی به 1404/10/30</t>
  </si>
  <si>
    <t>نام شرکت</t>
  </si>
  <si>
    <t>1404/09/30</t>
  </si>
  <si>
    <t>تغییرات طی دوره</t>
  </si>
  <si>
    <t>1404/10/30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</si>
  <si>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</si>
  <si>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</si>
  <si>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</si>
  <si>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</si>
  <si>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</si>
  <si>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</si>
  <si>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</si>
  <si>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</si>
  <si>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</si>
  <si>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</si>
  <si>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</si>
  <si>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</si>
  <si>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</si>
  <si>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</si>
  <si>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</si>
  <si>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</si>
  <si>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</si>
  <si>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</si>
  <si>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</si>
  <si>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</si>
  <si>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</si>
  <si>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صندوق س صنایع مفید6- بخشی</t>
  </si>
  <si>
    <t>ص.س.درآمد ثابت کیمیا-د</t>
  </si>
  <si>
    <t>صندوق تداوم اطمینان تمدن-ثابت</t>
  </si>
  <si>
    <t>صندوق س یاقوت آگاه-ثابت</t>
  </si>
  <si>
    <t>صندوق س. لبخند فارابی-د</t>
  </si>
  <si>
    <t>معدنکاران نسوز</t>
  </si>
  <si>
    <t>صندوق س. شاخصی هم وزن همسنگ-س</t>
  </si>
  <si>
    <t>بیمه زندگی مفید</t>
  </si>
  <si>
    <t>صندوق س. با درآمد ثابت کیان</t>
  </si>
  <si>
    <t>صندوق س.اعتماد آفرین پارسیان-د</t>
  </si>
  <si>
    <t>مجتمع کاشی و سنگ پرسپولیس یزد</t>
  </si>
  <si>
    <t/>
  </si>
  <si>
    <t>اطلاعات اوراق بهادار با درآمد ثابت</t>
  </si>
  <si>
    <t>نام اوراق</t>
  </si>
  <si>
    <t>قیمت بازار هر ورقه</t>
  </si>
  <si>
    <t>سلف موازی پلی اتیلن سبک فیلم</t>
  </si>
  <si>
    <t>سلف موازی گروه صنعتی پاکشو</t>
  </si>
  <si>
    <t>سلف موازی پدیده شیمی قرن</t>
  </si>
  <si>
    <t>سلف موازی آریان کیمیاتک</t>
  </si>
  <si>
    <t>سلف موازی میلگرد تبریز</t>
  </si>
  <si>
    <t>سلف استاندارد خودروی کرمان</t>
  </si>
  <si>
    <t>سلف شیرفرادما سولیکو</t>
  </si>
  <si>
    <t>سلف موازی هیدروکربن آفتاب054</t>
  </si>
  <si>
    <t>صکوک مرابحه دعبید69-3ماهه23%</t>
  </si>
  <si>
    <t>مرابحه شهر فرش-مفید060921</t>
  </si>
  <si>
    <t>مرابحه اورند پیشرو-مفید051118</t>
  </si>
  <si>
    <t>اجاره اهداف مفید 14070531</t>
  </si>
  <si>
    <t>مرابحه طبیعت سبز-مفید060920</t>
  </si>
  <si>
    <t>مشارکت ش قم0612-3 ماهه 20.5%</t>
  </si>
  <si>
    <t>صکوک مرابحه پاکشو603-3ماهه23%</t>
  </si>
  <si>
    <t>مرابحه طبیعت سبز-مفید070311</t>
  </si>
  <si>
    <t>صکوک مرابحه شدوص810-3ماهه23%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</si>
  <si>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</si>
  <si>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</si>
  <si>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</si>
  <si>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</si>
  <si>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</si>
  <si>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</si>
  <si>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خاورمیانه ظفر</t>
  </si>
  <si>
    <t>بانک خاورمیانه آفریقا</t>
  </si>
  <si>
    <t>بانک تجارت کار</t>
  </si>
  <si>
    <t>بانک شهر مرکزی قم</t>
  </si>
  <si>
    <t>بانک ملی بورس اوراق بهادار</t>
  </si>
  <si>
    <t>بانک تجارت حافظ جنوبی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</si>
  <si>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</si>
  <si>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</si>
  <si>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</si>
  <si>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</si>
  <si>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</si>
  <si>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</si>
  <si>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</si>
  <si>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</si>
  <si>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</si>
  <si>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</si>
  <si>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</si>
  <si>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</si>
  <si>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</si>
  <si>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</si>
  <si>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</si>
  <si>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</si>
  <si>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</si>
  <si>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</si>
  <si>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</si>
  <si>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</si>
  <si>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</si>
  <si>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</si>
  <si>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صندوق س.درآمد ثابت کارآمد-د</t>
  </si>
  <si>
    <t>صندوق ارمغان فیروزه آسیا-ثابت</t>
  </si>
  <si>
    <t>صندوق س.درآمد ثابت پاسارگاد-د</t>
  </si>
  <si>
    <t>بهار رز عالیس چناران</t>
  </si>
  <si>
    <t>سلف میلگرد درپاد تبریز</t>
  </si>
  <si>
    <t>سلف شیر فرادما کاله</t>
  </si>
  <si>
    <t>سلف شیرفرادما سولیکو کاله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</si>
  <si>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</si>
  <si>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</si>
  <si>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</si>
  <si>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</si>
  <si>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</si>
  <si>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</si>
  <si>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</si>
  <si>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</si>
  <si>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</si>
  <si>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</si>
  <si>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</si>
  <si>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</si>
  <si>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</si>
  <si>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</si>
  <si>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</si>
  <si>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</si>
  <si>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اختیارخ اطلس-70000-14040804</t>
  </si>
  <si>
    <t>-</t>
  </si>
  <si>
    <t>از ابتدای سال مالی</t>
  </si>
  <si>
    <t>تا پایان ماه</t>
  </si>
  <si>
    <t>سرمایه‌گذاری در صندوق</t>
  </si>
  <si>
    <t>درآمد حاصل از کارمزد بازارگردانی</t>
  </si>
  <si>
    <t>جزئیات قراردادهای خرید و نگهداری اوراق با درآمد ثابت</t>
  </si>
  <si>
    <t>شرح</t>
  </si>
  <si>
    <t>نوع ارتباط با طرف قرارداد</t>
  </si>
  <si>
    <t>مبلغ اوراق بهادار واگذار شده</t>
  </si>
  <si>
    <t>بهای تمام شده درآمد عملیاتی/ هزینه بازارگردانی و تعهد پذیره نویسی</t>
  </si>
  <si>
    <t>میانگین نرخ بازده تا سر رسید اوراق بهادار</t>
  </si>
  <si>
    <t>هزینه  کارمزد خرید و نگهداری اوراق صعبید069 - صندوق حامی</t>
  </si>
  <si>
    <t>فروشنده</t>
  </si>
  <si>
    <t>هزینه کارمزد خرید و نگهداری اوراق اورند پیشرو052 -صندوق حامی</t>
  </si>
  <si>
    <t>هزینه کارمزد خرید و نگهداری اوراق اورند پیشرو052 -صندوق آوند</t>
  </si>
  <si>
    <t>34/5</t>
  </si>
  <si>
    <t>هزینه کارمزد خرید و نگهداری اوراق علاله - صندوق آوند</t>
  </si>
  <si>
    <t>هزینه کارمزد خرید و نگهداری اوراق اهداف 073 -  صندوق حامی</t>
  </si>
  <si>
    <t>هزینه کارمزد خرید و نگهداری اوراق صکشو603 - صندوق اندوخته ملت</t>
  </si>
  <si>
    <t>37/5</t>
  </si>
  <si>
    <t>هزینه  کارمزد خرید و نگهداری اوراق صعبید069 - صندوق آوند</t>
  </si>
  <si>
    <t>هزینه کارمزد خرید و نگهداری اوراق علاله - صندوق حامی</t>
  </si>
  <si>
    <t>هزینه کارمزد خرید و نگهداری اوراق عکرمان - صندوق حامی 2</t>
  </si>
  <si>
    <t>هزینه کارمزد خرید و نگهداری اوراق عکرمان - صندوق آوند</t>
  </si>
  <si>
    <t>هزینه کارمزد خرید و نگهداری اوراق سهیدرو - صندوق حامی</t>
  </si>
  <si>
    <t>هزینه کارمزد خرید و نگهداری اوراق طبیعت066 - صندوق آوند</t>
  </si>
  <si>
    <t>هزینه کارمزد خرید و نگهداری اوراق اهداف 073 -  صندوق آوند</t>
  </si>
  <si>
    <t>هزینه کارمزد خرید و نگهداری اوراق شهرداری قم - صندوق آوند</t>
  </si>
  <si>
    <t>هزینه کارمزد خرید و نگهداری اوراق شهرداری قم - صندوق حامی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</si>
</sst>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;\(#,##0\)"/>
  </numFmts>
  <fonts count="14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6"/>
      <name val="B Nazanin"/>
      <charset val="178"/>
    </font>
    <font>
      <b/>
      <sz val="10"/>
      <color rgb="FF000000"/>
      <name val="IRANSans"/>
      <family val="2"/>
    </font>
    <font>
      <sz val="10"/>
      <color rgb="FF000000"/>
      <name val="IRANSans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2"/>
      <color theme="1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</cellStyleXfs>
  <cellXfs count="32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" fontId="7" fillId="0" borderId="0" xfId="0" applyNumberFormat="1" applyFont="1"/>
    <xf numFmtId="3" fontId="8" fillId="0" borderId="0" xfId="0" applyNumberFormat="1" applyFont="1"/>
    <xf numFmtId="10" fontId="2" fillId="0" borderId="0" xfId="1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9" fillId="0" borderId="0" xfId="2" applyFont="1"/>
    <xf numFmtId="0" fontId="10" fillId="0" borderId="3" xfId="2" applyFont="1" applyBorder="1" applyAlignment="1">
      <alignment horizontal="center" vertical="center"/>
    </xf>
    <xf numFmtId="0" fontId="11" fillId="0" borderId="0" xfId="2" applyFont="1"/>
    <xf numFmtId="0" fontId="10" fillId="0" borderId="3" xfId="2" applyFont="1" applyBorder="1" applyAlignment="1">
      <alignment horizontal="center" vertical="center" wrapText="1"/>
    </xf>
    <xf numFmtId="0" fontId="9" fillId="0" borderId="4" xfId="2" applyFont="1" applyBorder="1"/>
    <xf numFmtId="3" fontId="9" fillId="0" borderId="4" xfId="2" applyNumberFormat="1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12" fillId="0" borderId="4" xfId="3" applyFont="1" applyBorder="1" applyAlignment="1">
      <alignment horizontal="center" vertical="center" wrapText="1" readingOrder="2"/>
    </xf>
    <xf numFmtId="0" fontId="3" fillId="0" borderId="0" xfId="2" applyFont="1" applyAlignment="1">
      <alignment horizontal="center" vertical="center"/>
    </xf>
    <xf numFmtId="165" fontId="13" fillId="0" borderId="0" xfId="2" applyNumberFormat="1" applyFont="1" applyAlignment="1">
      <alignment horizontal="center" vertical="center" readingOrder="2"/>
    </xf>
    <xf numFmtId="10" fontId="9" fillId="0" borderId="0" xfId="1" applyNumberFormat="1" applyFont="1" applyAlignment="1">
      <alignment horizontal="center"/>
    </xf>
    <xf numFmtId="10" fontId="13" fillId="0" borderId="0" xfId="1" applyNumberFormat="1" applyFont="1" applyBorder="1" applyAlignment="1">
      <alignment horizontal="center" vertical="center" readingOrder="2"/>
    </xf>
    <xf numFmtId="0" fontId="4" fillId="0" borderId="0" xfId="2" applyFont="1"/>
    <xf numFmtId="3" fontId="9" fillId="0" borderId="0" xfId="2" applyNumberFormat="1" applyFont="1" applyAlignment="1">
      <alignment horizontal="center"/>
    </xf>
    <xf numFmtId="10" fontId="9" fillId="0" borderId="0" xfId="1" applyNumberFormat="1" applyFont="1" applyBorder="1" applyAlignment="1">
      <alignment horizontal="center"/>
    </xf>
    <xf numFmtId="3" fontId="2" fillId="0" borderId="0" xfId="2" applyNumberFormat="1" applyFont="1"/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2" xfId="2" xr:uid="{AF2E0D12-6433-4906-AE11-7DECC42F7B32}"/>
    <cellStyle name="Normal 2 2" xfId="3" xr:uid="{E787BBCF-23E8-4A02-BF35-A7F572D46B8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topLeftCell="D1" workbookViewId="0">
      <selection activeCell="E24" sqref="E24:E25"/>
    </sheetView>
  </sheetViews>
  <sheetFormatPr defaultRowHeight="18.75" x14ac:dyDescent="0.25"/>
  <cols>
    <col min="1" max="1" width="29.85546875" style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  <c r="V2" s="30" t="s">
        <v>0</v>
      </c>
      <c r="W2" s="30" t="s">
        <v>0</v>
      </c>
      <c r="X2" s="30" t="s">
        <v>0</v>
      </c>
      <c r="Y2" s="30" t="s">
        <v>0</v>
      </c>
    </row>
    <row r="3" spans="1:25" ht="26.25" x14ac:dyDescent="0.25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</row>
    <row r="4" spans="1:25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  <c r="V4" s="30" t="s">
        <v>2</v>
      </c>
      <c r="W4" s="30" t="s">
        <v>2</v>
      </c>
      <c r="X4" s="30" t="s">
        <v>2</v>
      </c>
      <c r="Y4" s="30" t="s">
        <v>2</v>
      </c>
    </row>
    <row r="6" spans="1:25" ht="26.25" x14ac:dyDescent="0.25">
      <c r="A6" s="29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26.25" x14ac:dyDescent="0.25">
      <c r="A7" s="29" t="s">
        <v>3</v>
      </c>
      <c r="C7" s="29" t="s">
        <v>7</v>
      </c>
      <c r="E7" s="29" t="s">
        <v>8</v>
      </c>
      <c r="G7" s="29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9" t="s">
        <v>7</v>
      </c>
      <c r="S7" s="29" t="s">
        <v>12</v>
      </c>
      <c r="U7" s="29" t="s">
        <v>8</v>
      </c>
      <c r="W7" s="29" t="s">
        <v>9</v>
      </c>
      <c r="Y7" s="29" t="s">
        <v>13</v>
      </c>
    </row>
    <row r="8" spans="1:25" ht="27" thickBot="1" x14ac:dyDescent="0.3">
      <c r="A8" s="29" t="s">
        <v>3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29" t="s">
        <v>13</v>
      </c>
    </row>
    <row r="9" spans="1:25" ht="21" x14ac:dyDescent="0.25">
      <c r="A9" s="2" t="s">
        <v>17</v>
      </c>
      <c r="C9" s="1">
        <v>668941482</v>
      </c>
      <c r="E9" s="1">
        <v>1548926211169</v>
      </c>
      <c r="G9" s="1">
        <v>1848217484100</v>
      </c>
      <c r="I9" s="1">
        <v>210201402</v>
      </c>
      <c r="K9" s="1">
        <v>621236789483</v>
      </c>
      <c r="M9" s="1">
        <v>-167053156</v>
      </c>
      <c r="O9" s="1">
        <v>488353038648</v>
      </c>
      <c r="Q9" s="1">
        <v>712089728</v>
      </c>
      <c r="S9" s="1">
        <v>3131</v>
      </c>
      <c r="U9" s="1">
        <v>1770831359521</v>
      </c>
      <c r="W9" s="1">
        <v>2227858478135</v>
      </c>
      <c r="Y9" s="10">
        <v>2.6394858373474141E-2</v>
      </c>
    </row>
    <row r="10" spans="1:25" ht="21" x14ac:dyDescent="0.25">
      <c r="A10" s="2" t="s">
        <v>21</v>
      </c>
      <c r="C10" s="1">
        <v>157034937</v>
      </c>
      <c r="E10" s="1">
        <v>1294739630829</v>
      </c>
      <c r="G10" s="1">
        <v>1165882837028</v>
      </c>
      <c r="I10" s="1">
        <v>6602780</v>
      </c>
      <c r="K10" s="1">
        <v>47367962940</v>
      </c>
      <c r="M10" s="1">
        <v>-1244070</v>
      </c>
      <c r="O10" s="1">
        <v>8826184070</v>
      </c>
      <c r="Q10" s="1">
        <v>162393647</v>
      </c>
      <c r="S10" s="1">
        <v>6620</v>
      </c>
      <c r="U10" s="1">
        <v>1331875229057</v>
      </c>
      <c r="W10" s="1">
        <v>1074228908223</v>
      </c>
      <c r="Y10" s="10">
        <v>1.2727074081013364E-2</v>
      </c>
    </row>
    <row r="11" spans="1:25" ht="21" x14ac:dyDescent="0.25">
      <c r="A11" s="2" t="s">
        <v>33</v>
      </c>
      <c r="C11" s="1">
        <v>234582281</v>
      </c>
      <c r="E11" s="1">
        <v>9598544539146</v>
      </c>
      <c r="G11" s="1">
        <v>12294489719565</v>
      </c>
      <c r="I11" s="1">
        <v>1386586</v>
      </c>
      <c r="K11" s="1">
        <v>83785749703</v>
      </c>
      <c r="M11" s="1">
        <v>-268562</v>
      </c>
      <c r="O11" s="1">
        <v>18245314557</v>
      </c>
      <c r="Q11" s="1">
        <v>235700305</v>
      </c>
      <c r="S11" s="1">
        <v>71350</v>
      </c>
      <c r="U11" s="1">
        <v>9671315492208</v>
      </c>
      <c r="W11" s="1">
        <v>16804435677011</v>
      </c>
      <c r="Y11" s="10">
        <v>0.19909285266278207</v>
      </c>
    </row>
    <row r="12" spans="1:25" ht="21" x14ac:dyDescent="0.25">
      <c r="A12" s="2" t="s">
        <v>35</v>
      </c>
      <c r="C12" s="1">
        <v>11778564</v>
      </c>
      <c r="E12" s="1">
        <v>41620319744</v>
      </c>
      <c r="G12" s="1">
        <v>9768778202</v>
      </c>
      <c r="I12" s="1">
        <v>105338763</v>
      </c>
      <c r="K12" s="1">
        <v>361159425049</v>
      </c>
      <c r="M12" s="1">
        <v>0</v>
      </c>
      <c r="O12" s="1">
        <v>0</v>
      </c>
      <c r="Q12" s="1">
        <v>117117327</v>
      </c>
      <c r="S12" s="1">
        <v>3481</v>
      </c>
      <c r="U12" s="1">
        <v>402779744793</v>
      </c>
      <c r="W12" s="1">
        <v>407499510738</v>
      </c>
      <c r="Y12" s="10">
        <v>4.827906251115897E-3</v>
      </c>
    </row>
    <row r="13" spans="1:25" ht="21.75" thickBot="1" x14ac:dyDescent="0.3">
      <c r="A13" s="2" t="s">
        <v>38</v>
      </c>
      <c r="C13" s="1">
        <v>0</v>
      </c>
      <c r="E13" s="1">
        <v>0</v>
      </c>
      <c r="G13" s="1">
        <v>0</v>
      </c>
      <c r="I13" s="1">
        <v>1072000000</v>
      </c>
      <c r="K13" s="1">
        <v>6812560000000</v>
      </c>
      <c r="M13" s="1">
        <v>-119500000</v>
      </c>
      <c r="O13" s="1">
        <v>824682773962</v>
      </c>
      <c r="Q13" s="1">
        <v>952500000</v>
      </c>
      <c r="S13" s="1">
        <v>7340</v>
      </c>
      <c r="U13" s="1">
        <v>6053137500000</v>
      </c>
      <c r="W13" s="1">
        <v>6986036574000</v>
      </c>
      <c r="Y13" s="10">
        <v>8.2768024886842401E-2</v>
      </c>
    </row>
    <row r="14" spans="1:25" s="2" customFormat="1" ht="21" x14ac:dyDescent="0.25">
      <c r="A14" s="2" t="s">
        <v>39</v>
      </c>
      <c r="C14" s="2" t="s">
        <v>39</v>
      </c>
      <c r="E14" s="4">
        <f>SUM(E9:E13)</f>
        <v>12483830700888</v>
      </c>
      <c r="G14" s="4">
        <f>SUM(G9:G13)</f>
        <v>15318358818895</v>
      </c>
      <c r="I14" s="2" t="s">
        <v>39</v>
      </c>
      <c r="K14" s="4">
        <f>SUM(K9:K13)</f>
        <v>7926109927175</v>
      </c>
      <c r="M14" s="2" t="s">
        <v>39</v>
      </c>
      <c r="O14" s="4">
        <f>SUM(O9:O13)</f>
        <v>1340107311237</v>
      </c>
      <c r="Q14" s="2" t="s">
        <v>39</v>
      </c>
      <c r="S14" s="2" t="s">
        <v>39</v>
      </c>
      <c r="U14" s="4">
        <f>SUM(U9:U13)</f>
        <v>19229939325579</v>
      </c>
      <c r="W14" s="4">
        <f>SUM(W9:W13)</f>
        <v>27500059148107</v>
      </c>
      <c r="Y14" s="6">
        <f>SUM(Y9:Y13)</f>
        <v>0.32581071625522784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topLeftCell="A7" workbookViewId="0">
      <selection activeCell="M16" activeCellId="1" sqref="M11 M16:M22"/>
    </sheetView>
  </sheetViews>
  <sheetFormatPr defaultRowHeight="18.75" x14ac:dyDescent="0.25"/>
  <cols>
    <col min="1" max="1" width="32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</row>
    <row r="3" spans="1:17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  <c r="H3" s="30" t="s">
        <v>72</v>
      </c>
      <c r="I3" s="30" t="s">
        <v>72</v>
      </c>
      <c r="J3" s="30" t="s">
        <v>72</v>
      </c>
      <c r="K3" s="30" t="s">
        <v>72</v>
      </c>
      <c r="L3" s="30" t="s">
        <v>72</v>
      </c>
      <c r="M3" s="30" t="s">
        <v>72</v>
      </c>
      <c r="N3" s="30" t="s">
        <v>72</v>
      </c>
      <c r="O3" s="30" t="s">
        <v>72</v>
      </c>
      <c r="P3" s="30" t="s">
        <v>72</v>
      </c>
      <c r="Q3" s="30" t="s">
        <v>72</v>
      </c>
    </row>
    <row r="4" spans="1:17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</row>
    <row r="6" spans="1:17" ht="26.25" x14ac:dyDescent="0.25">
      <c r="A6" s="29" t="s">
        <v>76</v>
      </c>
      <c r="C6" s="29" t="s">
        <v>74</v>
      </c>
      <c r="D6" s="29" t="s">
        <v>74</v>
      </c>
      <c r="E6" s="29" t="s">
        <v>74</v>
      </c>
      <c r="F6" s="29" t="s">
        <v>74</v>
      </c>
      <c r="G6" s="29" t="s">
        <v>74</v>
      </c>
      <c r="H6" s="29" t="s">
        <v>74</v>
      </c>
      <c r="I6" s="29" t="s">
        <v>74</v>
      </c>
      <c r="K6" s="29" t="s">
        <v>75</v>
      </c>
      <c r="L6" s="29" t="s">
        <v>75</v>
      </c>
      <c r="M6" s="29" t="s">
        <v>75</v>
      </c>
      <c r="N6" s="29" t="s">
        <v>75</v>
      </c>
      <c r="O6" s="29" t="s">
        <v>75</v>
      </c>
      <c r="P6" s="29" t="s">
        <v>75</v>
      </c>
      <c r="Q6" s="29" t="s">
        <v>75</v>
      </c>
    </row>
    <row r="7" spans="1:17" ht="26.25" x14ac:dyDescent="0.25">
      <c r="A7" s="29" t="s">
        <v>76</v>
      </c>
      <c r="C7" s="29" t="s">
        <v>105</v>
      </c>
      <c r="E7" s="29" t="s">
        <v>102</v>
      </c>
      <c r="G7" s="29" t="s">
        <v>103</v>
      </c>
      <c r="I7" s="29" t="s">
        <v>106</v>
      </c>
      <c r="K7" s="29" t="s">
        <v>105</v>
      </c>
      <c r="M7" s="29" t="s">
        <v>102</v>
      </c>
      <c r="O7" s="29" t="s">
        <v>103</v>
      </c>
      <c r="Q7" s="29" t="s">
        <v>106</v>
      </c>
    </row>
    <row r="8" spans="1:17" ht="21" x14ac:dyDescent="0.25">
      <c r="A8" s="2" t="s">
        <v>59</v>
      </c>
      <c r="C8" s="1">
        <v>469864262</v>
      </c>
      <c r="E8" s="1">
        <f>VLOOKUP(A8,'درآمد ناشی از تغییر قیمت اوراق'!A:Q,9,0)</f>
        <v>92298903</v>
      </c>
      <c r="G8" s="1">
        <v>3321226</v>
      </c>
      <c r="I8" s="1">
        <f>+G8+E8+C8</f>
        <v>565484391</v>
      </c>
      <c r="K8" s="1">
        <v>469864262</v>
      </c>
      <c r="M8" s="1">
        <f>VLOOKUP(A8,'درآمد ناشی از تغییر قیمت اوراق'!A:Q,17,0)</f>
        <v>92298903</v>
      </c>
      <c r="O8" s="1">
        <v>3321226</v>
      </c>
      <c r="Q8" s="1">
        <f>+O8+M8+K8</f>
        <v>565484391</v>
      </c>
    </row>
    <row r="9" spans="1:17" ht="21" x14ac:dyDescent="0.25">
      <c r="A9" s="2" t="s">
        <v>56</v>
      </c>
      <c r="C9" s="1">
        <v>50846296</v>
      </c>
      <c r="E9" s="1">
        <f>VLOOKUP(A9,'درآمد ناشی از تغییر قیمت اوراق'!A:Q,9,0)</f>
        <v>-1</v>
      </c>
      <c r="G9" s="1">
        <v>7</v>
      </c>
      <c r="I9" s="1">
        <f t="shared" ref="I9:I27" si="0">+G9+E9+C9</f>
        <v>50846302</v>
      </c>
      <c r="K9" s="1">
        <v>380761721</v>
      </c>
      <c r="M9" s="1">
        <f>VLOOKUP(A9,'درآمد ناشی از تغییر قیمت اوراق'!A:Q,17,0)</f>
        <v>-3</v>
      </c>
      <c r="O9" s="1">
        <v>17</v>
      </c>
      <c r="Q9" s="1">
        <f t="shared" ref="Q9:Q27" si="1">+O9+M9+K9</f>
        <v>380761735</v>
      </c>
    </row>
    <row r="10" spans="1:17" ht="21" x14ac:dyDescent="0.25">
      <c r="A10" s="2" t="s">
        <v>51</v>
      </c>
      <c r="C10" s="1">
        <v>174867340</v>
      </c>
      <c r="E10" s="1">
        <f>VLOOKUP(A10,'درآمد ناشی از تغییر قیمت اوراق'!A:Q,9,0)</f>
        <v>92117641</v>
      </c>
      <c r="G10" s="1">
        <v>98789</v>
      </c>
      <c r="I10" s="1">
        <f t="shared" si="0"/>
        <v>267083770</v>
      </c>
      <c r="K10" s="1">
        <v>1248977183</v>
      </c>
      <c r="M10" s="1">
        <f>VLOOKUP(A10,'درآمد ناشی از تغییر قیمت اوراق'!A:Q,17,0)</f>
        <v>92117641</v>
      </c>
      <c r="O10" s="1">
        <v>98789</v>
      </c>
      <c r="Q10" s="1">
        <f t="shared" si="1"/>
        <v>1341193613</v>
      </c>
    </row>
    <row r="11" spans="1:17" ht="21" x14ac:dyDescent="0.25">
      <c r="A11" s="2" t="s">
        <v>98</v>
      </c>
      <c r="C11" s="1">
        <v>0</v>
      </c>
      <c r="E11" s="1">
        <v>0</v>
      </c>
      <c r="G11" s="1">
        <v>0</v>
      </c>
      <c r="I11" s="1">
        <f t="shared" si="0"/>
        <v>0</v>
      </c>
      <c r="K11" s="1">
        <v>0</v>
      </c>
      <c r="M11" s="1">
        <v>0</v>
      </c>
      <c r="O11" s="1">
        <v>0</v>
      </c>
      <c r="Q11" s="1">
        <f t="shared" si="1"/>
        <v>0</v>
      </c>
    </row>
    <row r="12" spans="1:17" ht="21" x14ac:dyDescent="0.25">
      <c r="A12" s="2" t="s">
        <v>46</v>
      </c>
      <c r="C12" s="1">
        <v>0</v>
      </c>
      <c r="E12" s="1">
        <f>VLOOKUP(A12,'درآمد ناشی از تغییر قیمت اوراق'!A:Q,9,0)</f>
        <v>712548364</v>
      </c>
      <c r="G12" s="1">
        <v>0</v>
      </c>
      <c r="I12" s="1">
        <f t="shared" si="0"/>
        <v>712548364</v>
      </c>
      <c r="K12" s="1">
        <v>0</v>
      </c>
      <c r="M12" s="1">
        <f>VLOOKUP(A12,'درآمد ناشی از تغییر قیمت اوراق'!A:Q,17,0)</f>
        <v>5055448970</v>
      </c>
      <c r="O12" s="1">
        <v>4023694</v>
      </c>
      <c r="Q12" s="1">
        <f t="shared" si="1"/>
        <v>5059472664</v>
      </c>
    </row>
    <row r="13" spans="1:17" ht="21" x14ac:dyDescent="0.25">
      <c r="A13" s="2" t="s">
        <v>47</v>
      </c>
      <c r="C13" s="1">
        <v>0</v>
      </c>
      <c r="E13" s="1">
        <f>VLOOKUP(A13,'درآمد ناشی از تغییر قیمت اوراق'!A:Q,9,0)</f>
        <v>706331285</v>
      </c>
      <c r="G13" s="1">
        <v>0</v>
      </c>
      <c r="I13" s="1">
        <f t="shared" si="0"/>
        <v>706331285</v>
      </c>
      <c r="K13" s="1">
        <v>0</v>
      </c>
      <c r="M13" s="1">
        <f>VLOOKUP(A13,'درآمد ناشی از تغییر قیمت اوراق'!A:Q,17,0)</f>
        <v>5014952119</v>
      </c>
      <c r="O13" s="1">
        <v>279027</v>
      </c>
      <c r="Q13" s="1">
        <f t="shared" si="1"/>
        <v>5015231146</v>
      </c>
    </row>
    <row r="14" spans="1:17" ht="21" x14ac:dyDescent="0.25">
      <c r="A14" s="2" t="s">
        <v>48</v>
      </c>
      <c r="C14" s="1">
        <v>0</v>
      </c>
      <c r="E14" s="1">
        <f>VLOOKUP(A14,'درآمد ناشی از تغییر قیمت اوراق'!A:Q,9,0)</f>
        <v>2210556002</v>
      </c>
      <c r="G14" s="1">
        <v>0</v>
      </c>
      <c r="I14" s="1">
        <f t="shared" si="0"/>
        <v>2210556002</v>
      </c>
      <c r="K14" s="1">
        <v>0</v>
      </c>
      <c r="M14" s="1">
        <f>VLOOKUP(A14,'درآمد ناشی از تغییر قیمت اوراق'!A:Q,17,0)</f>
        <v>15686478166</v>
      </c>
      <c r="O14" s="1">
        <v>8814554</v>
      </c>
      <c r="Q14" s="1">
        <f t="shared" si="1"/>
        <v>15695292720</v>
      </c>
    </row>
    <row r="15" spans="1:17" ht="21" x14ac:dyDescent="0.25">
      <c r="A15" s="2" t="s">
        <v>57</v>
      </c>
      <c r="C15" s="1">
        <v>187331241</v>
      </c>
      <c r="E15" s="1">
        <v>0</v>
      </c>
      <c r="G15" s="1">
        <v>0</v>
      </c>
      <c r="I15" s="1">
        <f t="shared" si="0"/>
        <v>187331241</v>
      </c>
      <c r="K15" s="1">
        <v>1340717598</v>
      </c>
      <c r="M15" s="1">
        <f>VLOOKUP(A15,'درآمد ناشی از تغییر قیمت اوراق'!A:Q,17,0)</f>
        <v>-98956808</v>
      </c>
      <c r="O15" s="1">
        <v>0</v>
      </c>
      <c r="Q15" s="1">
        <f t="shared" si="1"/>
        <v>1241760790</v>
      </c>
    </row>
    <row r="16" spans="1:17" ht="21" x14ac:dyDescent="0.25">
      <c r="A16" s="2" t="s">
        <v>99</v>
      </c>
      <c r="C16" s="1">
        <v>0</v>
      </c>
      <c r="E16" s="1">
        <v>0</v>
      </c>
      <c r="G16" s="1">
        <v>0</v>
      </c>
      <c r="I16" s="1">
        <f t="shared" si="0"/>
        <v>0</v>
      </c>
      <c r="K16" s="1">
        <v>0</v>
      </c>
      <c r="M16" s="1">
        <v>0</v>
      </c>
      <c r="O16" s="1">
        <v>0</v>
      </c>
      <c r="Q16" s="1">
        <f t="shared" si="1"/>
        <v>0</v>
      </c>
    </row>
    <row r="17" spans="1:17" ht="21" x14ac:dyDescent="0.25">
      <c r="A17" s="2" t="s">
        <v>100</v>
      </c>
      <c r="C17" s="1">
        <v>0</v>
      </c>
      <c r="E17" s="1">
        <v>0</v>
      </c>
      <c r="G17" s="1">
        <v>0</v>
      </c>
      <c r="I17" s="1">
        <f t="shared" si="0"/>
        <v>0</v>
      </c>
      <c r="K17" s="1">
        <v>0</v>
      </c>
      <c r="M17" s="1">
        <v>0</v>
      </c>
      <c r="O17" s="1">
        <v>0</v>
      </c>
      <c r="Q17" s="1">
        <f t="shared" si="1"/>
        <v>0</v>
      </c>
    </row>
    <row r="18" spans="1:17" ht="21" x14ac:dyDescent="0.25">
      <c r="A18" s="2" t="s">
        <v>58</v>
      </c>
      <c r="C18" s="1">
        <v>1863541635</v>
      </c>
      <c r="E18" s="1">
        <v>0</v>
      </c>
      <c r="G18" s="1">
        <v>0</v>
      </c>
      <c r="I18" s="1">
        <f t="shared" si="0"/>
        <v>1863541635</v>
      </c>
      <c r="K18" s="1">
        <v>13397629212</v>
      </c>
      <c r="M18" s="1">
        <v>0</v>
      </c>
      <c r="O18" s="1">
        <v>0</v>
      </c>
      <c r="Q18" s="1">
        <f t="shared" si="1"/>
        <v>13397629212</v>
      </c>
    </row>
    <row r="19" spans="1:17" ht="21" x14ac:dyDescent="0.25">
      <c r="A19" s="2" t="s">
        <v>55</v>
      </c>
      <c r="C19" s="1">
        <v>92077879</v>
      </c>
      <c r="E19" s="1">
        <v>0</v>
      </c>
      <c r="G19" s="1">
        <v>0</v>
      </c>
      <c r="I19" s="1">
        <f t="shared" si="0"/>
        <v>92077879</v>
      </c>
      <c r="K19" s="1">
        <v>667306862</v>
      </c>
      <c r="M19" s="1">
        <v>0</v>
      </c>
      <c r="O19" s="1">
        <v>0</v>
      </c>
      <c r="Q19" s="1">
        <f t="shared" si="1"/>
        <v>667306862</v>
      </c>
    </row>
    <row r="20" spans="1:17" ht="21" x14ac:dyDescent="0.25">
      <c r="A20" s="2" t="s">
        <v>54</v>
      </c>
      <c r="C20" s="1">
        <v>3780821919</v>
      </c>
      <c r="E20" s="1">
        <v>0</v>
      </c>
      <c r="G20" s="1">
        <v>0</v>
      </c>
      <c r="I20" s="1">
        <f t="shared" si="0"/>
        <v>3780821919</v>
      </c>
      <c r="K20" s="1">
        <v>26826903527</v>
      </c>
      <c r="M20" s="1">
        <v>0</v>
      </c>
      <c r="O20" s="1">
        <v>0</v>
      </c>
      <c r="Q20" s="1">
        <f t="shared" si="1"/>
        <v>26826903527</v>
      </c>
    </row>
    <row r="21" spans="1:17" ht="21" x14ac:dyDescent="0.25">
      <c r="A21" s="2" t="s">
        <v>53</v>
      </c>
      <c r="C21" s="1">
        <v>95723883</v>
      </c>
      <c r="E21" s="1">
        <v>0</v>
      </c>
      <c r="G21" s="1">
        <v>0</v>
      </c>
      <c r="I21" s="1">
        <f t="shared" si="0"/>
        <v>95723883</v>
      </c>
      <c r="K21" s="1">
        <v>670865371</v>
      </c>
      <c r="M21" s="1">
        <v>0</v>
      </c>
      <c r="O21" s="1">
        <v>0</v>
      </c>
      <c r="Q21" s="1">
        <f t="shared" si="1"/>
        <v>670865371</v>
      </c>
    </row>
    <row r="22" spans="1:17" ht="21" x14ac:dyDescent="0.25">
      <c r="A22" s="2" t="s">
        <v>52</v>
      </c>
      <c r="C22" s="1">
        <v>367822995</v>
      </c>
      <c r="E22" s="1">
        <v>0</v>
      </c>
      <c r="G22" s="1">
        <v>0</v>
      </c>
      <c r="I22" s="1">
        <f t="shared" si="0"/>
        <v>367822995</v>
      </c>
      <c r="K22" s="1">
        <v>2668717029</v>
      </c>
      <c r="M22" s="1">
        <v>0</v>
      </c>
      <c r="O22" s="1">
        <v>0</v>
      </c>
      <c r="Q22" s="1">
        <f t="shared" si="1"/>
        <v>2668717029</v>
      </c>
    </row>
    <row r="23" spans="1:17" ht="21" x14ac:dyDescent="0.25">
      <c r="A23" s="2" t="s">
        <v>43</v>
      </c>
      <c r="C23" s="1">
        <v>0</v>
      </c>
      <c r="E23" s="1">
        <f>VLOOKUP(A23,'درآمد ناشی از تغییر قیمت اوراق'!A:Q,9,0)</f>
        <v>9728489828</v>
      </c>
      <c r="G23" s="1">
        <v>0</v>
      </c>
      <c r="I23" s="1">
        <f t="shared" si="0"/>
        <v>9728489828</v>
      </c>
      <c r="K23" s="1">
        <v>0</v>
      </c>
      <c r="M23" s="1">
        <f>VLOOKUP(A23,'درآمد ناشی از تغییر قیمت اوراق'!A:Q,17,0)</f>
        <v>69072277758</v>
      </c>
      <c r="O23" s="1">
        <v>0</v>
      </c>
      <c r="Q23" s="1">
        <f t="shared" si="1"/>
        <v>69072277758</v>
      </c>
    </row>
    <row r="24" spans="1:17" ht="21" x14ac:dyDescent="0.25">
      <c r="A24" s="2" t="s">
        <v>44</v>
      </c>
      <c r="C24" s="1">
        <v>0</v>
      </c>
      <c r="E24" s="1">
        <f>VLOOKUP(A24,'درآمد ناشی از تغییر قیمت اوراق'!A:Q,9,0)</f>
        <v>1107335339</v>
      </c>
      <c r="G24" s="1">
        <v>0</v>
      </c>
      <c r="I24" s="1">
        <f t="shared" si="0"/>
        <v>1107335339</v>
      </c>
      <c r="K24" s="1">
        <v>0</v>
      </c>
      <c r="M24" s="1">
        <f>VLOOKUP(A24,'درآمد ناشی از تغییر قیمت اوراق'!A:Q,17,0)</f>
        <v>7850380660</v>
      </c>
      <c r="O24" s="1">
        <v>0</v>
      </c>
      <c r="Q24" s="1">
        <f t="shared" si="1"/>
        <v>7850380660</v>
      </c>
    </row>
    <row r="25" spans="1:17" ht="21" x14ac:dyDescent="0.25">
      <c r="A25" s="2" t="s">
        <v>45</v>
      </c>
      <c r="C25" s="1">
        <v>0</v>
      </c>
      <c r="E25" s="1">
        <f>VLOOKUP(A25,'درآمد ناشی از تغییر قیمت اوراق'!A:Q,9,0)</f>
        <v>664376152</v>
      </c>
      <c r="G25" s="1">
        <v>0</v>
      </c>
      <c r="I25" s="1">
        <f t="shared" si="0"/>
        <v>664376152</v>
      </c>
      <c r="K25" s="1">
        <v>0</v>
      </c>
      <c r="M25" s="1">
        <f>VLOOKUP(A25,'درآمد ناشی از تغییر قیمت اوراق'!A:Q,17,0)</f>
        <v>4711526644</v>
      </c>
      <c r="O25" s="1">
        <v>0</v>
      </c>
      <c r="Q25" s="1">
        <f t="shared" si="1"/>
        <v>4711526644</v>
      </c>
    </row>
    <row r="26" spans="1:17" ht="21" x14ac:dyDescent="0.25">
      <c r="A26" s="2" t="s">
        <v>49</v>
      </c>
      <c r="C26" s="1">
        <v>0</v>
      </c>
      <c r="E26" s="1">
        <f>VLOOKUP(A26,'درآمد ناشی از تغییر قیمت اوراق'!A:Q,9,0)</f>
        <v>409534134</v>
      </c>
      <c r="G26" s="1">
        <v>0</v>
      </c>
      <c r="I26" s="1">
        <f t="shared" si="0"/>
        <v>409534134</v>
      </c>
      <c r="K26" s="1">
        <v>0</v>
      </c>
      <c r="M26" s="1">
        <f>VLOOKUP(A26,'درآمد ناشی از تغییر قیمت اوراق'!A:Q,17,0)</f>
        <v>2907692349</v>
      </c>
      <c r="O26" s="1">
        <v>0</v>
      </c>
      <c r="Q26" s="1">
        <f t="shared" si="1"/>
        <v>2907692349</v>
      </c>
    </row>
    <row r="27" spans="1:17" ht="21" x14ac:dyDescent="0.25">
      <c r="A27" s="2" t="s">
        <v>50</v>
      </c>
      <c r="C27" s="1">
        <v>0</v>
      </c>
      <c r="E27" s="1">
        <f>VLOOKUP(A27,'درآمد ناشی از تغییر قیمت اوراق'!A:Q,9,0)</f>
        <v>1190903300</v>
      </c>
      <c r="G27" s="1">
        <v>0</v>
      </c>
      <c r="I27" s="1">
        <f t="shared" si="0"/>
        <v>1190903300</v>
      </c>
      <c r="K27" s="1">
        <v>0</v>
      </c>
      <c r="M27" s="1">
        <f>VLOOKUP(A27,'درآمد ناشی از تغییر قیمت اوراق'!A:Q,17,0)</f>
        <v>8455413427</v>
      </c>
      <c r="O27" s="1">
        <v>0</v>
      </c>
      <c r="Q27" s="1">
        <f t="shared" si="1"/>
        <v>8455413427</v>
      </c>
    </row>
    <row r="28" spans="1:17" ht="21" x14ac:dyDescent="0.25">
      <c r="A28" s="2" t="s">
        <v>39</v>
      </c>
      <c r="C28" s="4">
        <f>SUM(C8:C27)</f>
        <v>7082897450</v>
      </c>
      <c r="E28" s="4">
        <f>SUM(E8:E27)</f>
        <v>16914490947</v>
      </c>
      <c r="G28" s="4">
        <f>SUM(G8:G27)</f>
        <v>3420022</v>
      </c>
      <c r="H28" s="2"/>
      <c r="I28" s="4">
        <f>SUM(I8:I27)</f>
        <v>24000808419</v>
      </c>
      <c r="K28" s="4">
        <f>SUM(K8:K27)</f>
        <v>47671742765</v>
      </c>
      <c r="M28" s="4">
        <f>SUM(M8:M27)</f>
        <v>118839629826</v>
      </c>
      <c r="O28" s="4">
        <f>SUM(O8:O27)</f>
        <v>16537307</v>
      </c>
      <c r="P28" s="2"/>
      <c r="Q28" s="4">
        <f>SUM(Q8:Q27)</f>
        <v>166527909898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E24" sqref="E24:E25"/>
    </sheetView>
  </sheetViews>
  <sheetFormatPr defaultRowHeight="18.75" x14ac:dyDescent="0.25"/>
  <cols>
    <col min="1" max="1" width="14.140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</row>
    <row r="3" spans="1:19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  <c r="H3" s="30" t="s">
        <v>72</v>
      </c>
      <c r="I3" s="30" t="s">
        <v>72</v>
      </c>
      <c r="J3" s="30" t="s">
        <v>72</v>
      </c>
      <c r="K3" s="30" t="s">
        <v>72</v>
      </c>
      <c r="L3" s="30" t="s">
        <v>72</v>
      </c>
      <c r="M3" s="30" t="s">
        <v>72</v>
      </c>
      <c r="N3" s="30" t="s">
        <v>72</v>
      </c>
      <c r="O3" s="30" t="s">
        <v>72</v>
      </c>
      <c r="P3" s="30" t="s">
        <v>72</v>
      </c>
      <c r="Q3" s="30" t="s">
        <v>72</v>
      </c>
      <c r="R3" s="30" t="s">
        <v>72</v>
      </c>
      <c r="S3" s="30" t="s">
        <v>72</v>
      </c>
    </row>
    <row r="4" spans="1:19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</row>
    <row r="6" spans="1:19" ht="26.25" x14ac:dyDescent="0.25">
      <c r="A6" s="29" t="s">
        <v>3</v>
      </c>
      <c r="C6" s="29" t="s">
        <v>81</v>
      </c>
      <c r="D6" s="29" t="s">
        <v>81</v>
      </c>
      <c r="E6" s="29" t="s">
        <v>81</v>
      </c>
      <c r="F6" s="29" t="s">
        <v>81</v>
      </c>
      <c r="G6" s="29" t="s">
        <v>81</v>
      </c>
      <c r="I6" s="29" t="s">
        <v>74</v>
      </c>
      <c r="J6" s="29" t="s">
        <v>74</v>
      </c>
      <c r="K6" s="29" t="s">
        <v>74</v>
      </c>
      <c r="L6" s="29" t="s">
        <v>74</v>
      </c>
      <c r="M6" s="29" t="s">
        <v>74</v>
      </c>
      <c r="O6" s="29" t="s">
        <v>75</v>
      </c>
      <c r="P6" s="29" t="s">
        <v>75</v>
      </c>
      <c r="Q6" s="29" t="s">
        <v>75</v>
      </c>
      <c r="R6" s="29" t="s">
        <v>75</v>
      </c>
      <c r="S6" s="29" t="s">
        <v>75</v>
      </c>
    </row>
    <row r="7" spans="1:19" ht="26.25" x14ac:dyDescent="0.25">
      <c r="A7" s="29" t="s">
        <v>3</v>
      </c>
      <c r="C7" s="29" t="s">
        <v>82</v>
      </c>
      <c r="E7" s="29" t="s">
        <v>83</v>
      </c>
      <c r="G7" s="29" t="s">
        <v>84</v>
      </c>
      <c r="I7" s="29" t="s">
        <v>85</v>
      </c>
      <c r="K7" s="29" t="s">
        <v>78</v>
      </c>
      <c r="M7" s="29" t="s">
        <v>86</v>
      </c>
      <c r="O7" s="29" t="s">
        <v>85</v>
      </c>
      <c r="Q7" s="29" t="s">
        <v>78</v>
      </c>
      <c r="S7" s="29" t="s">
        <v>86</v>
      </c>
    </row>
    <row r="8" spans="1:19" ht="21" x14ac:dyDescent="0.25">
      <c r="A8" s="2" t="s">
        <v>17</v>
      </c>
      <c r="C8" s="1" t="s">
        <v>87</v>
      </c>
      <c r="E8" s="1">
        <v>211197959</v>
      </c>
      <c r="G8" s="1">
        <v>250</v>
      </c>
      <c r="I8" s="1">
        <v>0</v>
      </c>
      <c r="K8" s="1">
        <v>0</v>
      </c>
      <c r="M8" s="1">
        <v>0</v>
      </c>
      <c r="O8" s="1">
        <v>52799489750</v>
      </c>
      <c r="Q8" s="1">
        <v>0</v>
      </c>
      <c r="S8" s="1">
        <v>52799489750</v>
      </c>
    </row>
    <row r="9" spans="1:19" ht="21" x14ac:dyDescent="0.25">
      <c r="A9" s="2" t="s">
        <v>21</v>
      </c>
      <c r="C9" s="1" t="s">
        <v>88</v>
      </c>
      <c r="E9" s="1">
        <v>138883168</v>
      </c>
      <c r="G9" s="1">
        <v>375</v>
      </c>
      <c r="I9" s="1">
        <v>0</v>
      </c>
      <c r="K9" s="1">
        <v>0</v>
      </c>
      <c r="M9" s="1">
        <v>0</v>
      </c>
      <c r="O9" s="1">
        <v>52081188000</v>
      </c>
      <c r="Q9" s="1">
        <v>0</v>
      </c>
      <c r="S9" s="1">
        <v>52081188000</v>
      </c>
    </row>
    <row r="10" spans="1:19" ht="21" x14ac:dyDescent="0.25">
      <c r="A10" s="2" t="s">
        <v>33</v>
      </c>
      <c r="C10" s="1" t="s">
        <v>89</v>
      </c>
      <c r="E10" s="1">
        <v>215212106</v>
      </c>
      <c r="G10" s="1">
        <v>1500</v>
      </c>
      <c r="I10" s="1">
        <v>0</v>
      </c>
      <c r="K10" s="1">
        <v>0</v>
      </c>
      <c r="M10" s="1">
        <v>0</v>
      </c>
      <c r="O10" s="1">
        <v>322818159000</v>
      </c>
      <c r="Q10" s="1">
        <v>0</v>
      </c>
      <c r="S10" s="1">
        <v>322818159000</v>
      </c>
    </row>
    <row r="11" spans="1:19" ht="21" x14ac:dyDescent="0.25">
      <c r="A11" s="2" t="s">
        <v>39</v>
      </c>
      <c r="C11" s="1" t="s">
        <v>39</v>
      </c>
      <c r="E11" s="1" t="s">
        <v>39</v>
      </c>
      <c r="G11" s="1" t="s">
        <v>39</v>
      </c>
      <c r="I11" s="4">
        <f>SUM(I8:I10)</f>
        <v>0</v>
      </c>
      <c r="J11" s="2"/>
      <c r="K11" s="4">
        <f>SUM(K8:K10)</f>
        <v>0</v>
      </c>
      <c r="L11" s="2"/>
      <c r="M11" s="4">
        <f>SUM(M8:M10)</f>
        <v>0</v>
      </c>
      <c r="N11" s="2"/>
      <c r="O11" s="4">
        <f>SUM(O8:O10)</f>
        <v>427698836750</v>
      </c>
      <c r="P11" s="2"/>
      <c r="Q11" s="4">
        <f>SUM(Q8:Q10)</f>
        <v>0</v>
      </c>
      <c r="R11" s="2"/>
      <c r="S11" s="4">
        <f>SUM(S8:S10)</f>
        <v>427698836750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86"/>
  <sheetViews>
    <sheetView rightToLeft="1" topLeftCell="A70" workbookViewId="0">
      <selection activeCell="E24" sqref="E24:E25"/>
    </sheetView>
  </sheetViews>
  <sheetFormatPr defaultRowHeight="18.75" x14ac:dyDescent="0.25"/>
  <cols>
    <col min="1" max="1" width="21.425781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</row>
    <row r="3" spans="1:9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  <c r="H3" s="30" t="s">
        <v>72</v>
      </c>
      <c r="I3" s="30" t="s">
        <v>72</v>
      </c>
    </row>
    <row r="4" spans="1:9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</row>
    <row r="6" spans="1:9" ht="27" thickBot="1" x14ac:dyDescent="0.3">
      <c r="A6" s="3" t="s">
        <v>107</v>
      </c>
      <c r="C6" s="29" t="s">
        <v>74</v>
      </c>
      <c r="D6" s="29" t="s">
        <v>74</v>
      </c>
      <c r="E6" s="29" t="s">
        <v>74</v>
      </c>
      <c r="G6" s="29" t="s">
        <v>75</v>
      </c>
      <c r="H6" s="29" t="s">
        <v>75</v>
      </c>
      <c r="I6" s="29" t="s">
        <v>75</v>
      </c>
    </row>
    <row r="7" spans="1:9" ht="27" thickBot="1" x14ac:dyDescent="0.3">
      <c r="A7" s="29" t="s">
        <v>108</v>
      </c>
      <c r="C7" s="29" t="s">
        <v>109</v>
      </c>
      <c r="E7" s="29" t="s">
        <v>110</v>
      </c>
      <c r="G7" s="29" t="s">
        <v>109</v>
      </c>
      <c r="I7" s="29" t="s">
        <v>110</v>
      </c>
    </row>
    <row r="8" spans="1:9" ht="21" x14ac:dyDescent="0.25">
      <c r="A8" s="2" t="s">
        <v>65</v>
      </c>
      <c r="C8" s="1">
        <v>17675</v>
      </c>
      <c r="E8" s="10">
        <f>+C8/$C$85</f>
        <v>1.2648830493322623E-7</v>
      </c>
      <c r="G8" s="1">
        <v>143067</v>
      </c>
      <c r="I8" s="10">
        <f>+G8/$G$85</f>
        <v>1.7044972600620241E-7</v>
      </c>
    </row>
    <row r="9" spans="1:9" ht="21" x14ac:dyDescent="0.25">
      <c r="A9" s="2" t="s">
        <v>65</v>
      </c>
      <c r="C9" s="1">
        <v>45362</v>
      </c>
      <c r="E9" s="10">
        <f t="shared" ref="E9:E72" si="0">+C9/$C$85</f>
        <v>3.2462588335960446E-7</v>
      </c>
      <c r="G9" s="1">
        <v>319523</v>
      </c>
      <c r="I9" s="10">
        <f t="shared" ref="I9:I72" si="1">+G9/$G$85</f>
        <v>3.806790371132393E-7</v>
      </c>
    </row>
    <row r="10" spans="1:9" ht="21" x14ac:dyDescent="0.25">
      <c r="A10" s="2" t="s">
        <v>65</v>
      </c>
      <c r="C10" s="1">
        <v>45705</v>
      </c>
      <c r="E10" s="10">
        <f t="shared" si="0"/>
        <v>3.2708050789098191E-7</v>
      </c>
      <c r="G10" s="1">
        <v>344820</v>
      </c>
      <c r="I10" s="10">
        <f t="shared" si="1"/>
        <v>4.1081783025756259E-7</v>
      </c>
    </row>
    <row r="11" spans="1:9" ht="21" x14ac:dyDescent="0.25">
      <c r="A11" s="2" t="s">
        <v>65</v>
      </c>
      <c r="C11" s="1">
        <v>48893</v>
      </c>
      <c r="E11" s="10">
        <f t="shared" si="0"/>
        <v>3.498949189872832E-7</v>
      </c>
      <c r="G11" s="1">
        <v>344395</v>
      </c>
      <c r="I11" s="10">
        <f t="shared" si="1"/>
        <v>4.1031148614219964E-7</v>
      </c>
    </row>
    <row r="12" spans="1:9" ht="21" x14ac:dyDescent="0.25">
      <c r="A12" s="2" t="s">
        <v>67</v>
      </c>
      <c r="C12" s="1">
        <v>1783101540</v>
      </c>
      <c r="E12" s="10">
        <f t="shared" si="0"/>
        <v>1.276048041405518E-2</v>
      </c>
      <c r="G12" s="1">
        <v>6950339410</v>
      </c>
      <c r="I12" s="10">
        <f t="shared" si="1"/>
        <v>8.2806199059504322E-3</v>
      </c>
    </row>
    <row r="13" spans="1:9" ht="21" x14ac:dyDescent="0.25">
      <c r="A13" s="2" t="s">
        <v>67</v>
      </c>
      <c r="C13" s="1">
        <v>1782574513</v>
      </c>
      <c r="E13" s="10">
        <f t="shared" si="0"/>
        <v>1.2756708829790171E-2</v>
      </c>
      <c r="G13" s="1">
        <v>90359919955</v>
      </c>
      <c r="I13" s="10">
        <f t="shared" si="1"/>
        <v>0.10765462055031649</v>
      </c>
    </row>
    <row r="14" spans="1:9" ht="21" x14ac:dyDescent="0.25">
      <c r="A14" s="2" t="s">
        <v>67</v>
      </c>
      <c r="C14" s="1">
        <v>4779185564</v>
      </c>
      <c r="E14" s="10">
        <f t="shared" si="0"/>
        <v>3.4201475584254869E-2</v>
      </c>
      <c r="G14" s="1">
        <v>14416797456</v>
      </c>
      <c r="I14" s="10">
        <f t="shared" si="1"/>
        <v>1.7176142480530909E-2</v>
      </c>
    </row>
    <row r="15" spans="1:9" ht="21" x14ac:dyDescent="0.25">
      <c r="A15" s="2" t="s">
        <v>67</v>
      </c>
      <c r="C15" s="1">
        <v>1454297172</v>
      </c>
      <c r="E15" s="10">
        <f t="shared" si="0"/>
        <v>1.0407444648116807E-2</v>
      </c>
      <c r="G15" s="1">
        <v>3905313767</v>
      </c>
      <c r="I15" s="10">
        <f t="shared" si="1"/>
        <v>4.6527826930976403E-3</v>
      </c>
    </row>
    <row r="16" spans="1:9" ht="21" x14ac:dyDescent="0.25">
      <c r="A16" s="2" t="s">
        <v>67</v>
      </c>
      <c r="C16" s="1">
        <v>39751876</v>
      </c>
      <c r="E16" s="10">
        <f t="shared" si="0"/>
        <v>2.8447793002295887E-4</v>
      </c>
      <c r="G16" s="1">
        <v>298545342</v>
      </c>
      <c r="I16" s="10">
        <f t="shared" si="1"/>
        <v>3.5568629903701056E-4</v>
      </c>
    </row>
    <row r="17" spans="1:9" ht="21" x14ac:dyDescent="0.25">
      <c r="A17" s="2" t="s">
        <v>67</v>
      </c>
      <c r="C17" s="1">
        <v>3400755135</v>
      </c>
      <c r="E17" s="10">
        <f t="shared" si="0"/>
        <v>2.4336959124136633E-2</v>
      </c>
      <c r="G17" s="1">
        <v>6970027602</v>
      </c>
      <c r="I17" s="10">
        <f t="shared" si="1"/>
        <v>8.3040763769182818E-3</v>
      </c>
    </row>
    <row r="18" spans="1:9" ht="21" x14ac:dyDescent="0.25">
      <c r="A18" s="2" t="s">
        <v>67</v>
      </c>
      <c r="C18" s="1">
        <v>144231605</v>
      </c>
      <c r="E18" s="10">
        <f t="shared" si="0"/>
        <v>1.0321703668598947E-3</v>
      </c>
      <c r="G18" s="1">
        <v>1144767107</v>
      </c>
      <c r="I18" s="10">
        <f t="shared" si="1"/>
        <v>1.3638731484483702E-3</v>
      </c>
    </row>
    <row r="19" spans="1:9" ht="21" x14ac:dyDescent="0.25">
      <c r="A19" s="2" t="s">
        <v>67</v>
      </c>
      <c r="C19" s="1">
        <v>92231373</v>
      </c>
      <c r="E19" s="10">
        <f t="shared" si="0"/>
        <v>6.6003904002456175E-4</v>
      </c>
      <c r="G19" s="1">
        <v>496943498</v>
      </c>
      <c r="I19" s="10">
        <f t="shared" si="1"/>
        <v>5.9205744912987478E-4</v>
      </c>
    </row>
    <row r="20" spans="1:9" ht="21" x14ac:dyDescent="0.25">
      <c r="A20" s="2" t="s">
        <v>67</v>
      </c>
      <c r="C20" s="1">
        <v>1552656553</v>
      </c>
      <c r="E20" s="10">
        <f t="shared" si="0"/>
        <v>1.1111337795328767E-2</v>
      </c>
      <c r="G20" s="1">
        <v>6336838571</v>
      </c>
      <c r="I20" s="10">
        <f t="shared" si="1"/>
        <v>7.5496962833671299E-3</v>
      </c>
    </row>
    <row r="21" spans="1:9" ht="21" x14ac:dyDescent="0.25">
      <c r="A21" s="2" t="s">
        <v>67</v>
      </c>
      <c r="C21" s="1">
        <v>107740665</v>
      </c>
      <c r="E21" s="10">
        <f t="shared" si="0"/>
        <v>7.7102880272863225E-4</v>
      </c>
      <c r="G21" s="1">
        <v>1144063696</v>
      </c>
      <c r="I21" s="10">
        <f t="shared" si="1"/>
        <v>1.3630351060471195E-3</v>
      </c>
    </row>
    <row r="22" spans="1:9" ht="21" x14ac:dyDescent="0.25">
      <c r="A22" s="2" t="s">
        <v>67</v>
      </c>
      <c r="C22" s="1">
        <v>413175168</v>
      </c>
      <c r="E22" s="10">
        <f t="shared" si="0"/>
        <v>2.956821875011088E-3</v>
      </c>
      <c r="G22" s="1">
        <v>2716001813</v>
      </c>
      <c r="I22" s="10">
        <f t="shared" si="1"/>
        <v>3.2358389066535188E-3</v>
      </c>
    </row>
    <row r="23" spans="1:9" ht="21" x14ac:dyDescent="0.25">
      <c r="A23" s="2" t="s">
        <v>67</v>
      </c>
      <c r="C23" s="1">
        <v>2083466578</v>
      </c>
      <c r="E23" s="10">
        <f t="shared" si="0"/>
        <v>1.4909994672489359E-2</v>
      </c>
      <c r="G23" s="1">
        <v>9081665191</v>
      </c>
      <c r="I23" s="10">
        <f t="shared" si="1"/>
        <v>1.0819877005081645E-2</v>
      </c>
    </row>
    <row r="24" spans="1:9" ht="21" x14ac:dyDescent="0.25">
      <c r="A24" s="2" t="s">
        <v>80</v>
      </c>
      <c r="C24" s="1">
        <v>0</v>
      </c>
      <c r="E24" s="10">
        <f t="shared" si="0"/>
        <v>0</v>
      </c>
      <c r="G24" s="1">
        <v>43908</v>
      </c>
      <c r="I24" s="10">
        <f t="shared" si="1"/>
        <v>5.2311899805547996E-8</v>
      </c>
    </row>
    <row r="25" spans="1:9" ht="21" x14ac:dyDescent="0.25">
      <c r="A25" s="2" t="s">
        <v>67</v>
      </c>
      <c r="C25" s="1">
        <v>188730050</v>
      </c>
      <c r="E25" s="10">
        <f t="shared" si="0"/>
        <v>1.35061635725392E-3</v>
      </c>
      <c r="G25" s="1">
        <v>3083698609</v>
      </c>
      <c r="I25" s="10">
        <f t="shared" si="1"/>
        <v>3.6739121040474565E-3</v>
      </c>
    </row>
    <row r="26" spans="1:9" ht="21" x14ac:dyDescent="0.25">
      <c r="A26" s="2" t="s">
        <v>67</v>
      </c>
      <c r="C26" s="1">
        <v>5329319411</v>
      </c>
      <c r="E26" s="10">
        <f t="shared" si="0"/>
        <v>3.8138420296754155E-2</v>
      </c>
      <c r="G26" s="1">
        <v>8579934553</v>
      </c>
      <c r="I26" s="10">
        <f t="shared" si="1"/>
        <v>1.0222116167320197E-2</v>
      </c>
    </row>
    <row r="27" spans="1:9" ht="21" x14ac:dyDescent="0.25">
      <c r="A27" s="2" t="s">
        <v>68</v>
      </c>
      <c r="C27" s="1">
        <v>1596977</v>
      </c>
      <c r="E27" s="10">
        <f t="shared" si="0"/>
        <v>1.1428509971561462E-5</v>
      </c>
      <c r="G27" s="1">
        <v>5457362</v>
      </c>
      <c r="I27" s="10">
        <f t="shared" si="1"/>
        <v>6.5018897273072104E-6</v>
      </c>
    </row>
    <row r="28" spans="1:9" ht="21" x14ac:dyDescent="0.25">
      <c r="A28" s="2" t="s">
        <v>67</v>
      </c>
      <c r="C28" s="1">
        <v>1716240921</v>
      </c>
      <c r="E28" s="10">
        <f t="shared" si="0"/>
        <v>1.2282003109155816E-2</v>
      </c>
      <c r="G28" s="1">
        <v>7886704167</v>
      </c>
      <c r="I28" s="10">
        <f t="shared" si="1"/>
        <v>9.3962029283980557E-3</v>
      </c>
    </row>
    <row r="29" spans="1:9" ht="21" x14ac:dyDescent="0.25">
      <c r="A29" s="2" t="s">
        <v>67</v>
      </c>
      <c r="C29" s="1">
        <v>736702807</v>
      </c>
      <c r="E29" s="10">
        <f t="shared" si="0"/>
        <v>5.2720955755009742E-3</v>
      </c>
      <c r="G29" s="1">
        <v>2642832329</v>
      </c>
      <c r="I29" s="10">
        <f t="shared" si="1"/>
        <v>3.1486649357181165E-3</v>
      </c>
    </row>
    <row r="30" spans="1:9" ht="21" x14ac:dyDescent="0.25">
      <c r="A30" s="2" t="s">
        <v>67</v>
      </c>
      <c r="C30" s="1">
        <v>2671622791</v>
      </c>
      <c r="E30" s="10">
        <f t="shared" si="0"/>
        <v>1.9119040353865063E-2</v>
      </c>
      <c r="G30" s="1">
        <v>8963295835</v>
      </c>
      <c r="I30" s="10">
        <f t="shared" si="1"/>
        <v>1.0678852000728925E-2</v>
      </c>
    </row>
    <row r="31" spans="1:9" ht="21" x14ac:dyDescent="0.25">
      <c r="A31" s="2" t="s">
        <v>67</v>
      </c>
      <c r="C31" s="1">
        <v>69317730</v>
      </c>
      <c r="E31" s="10">
        <f t="shared" si="0"/>
        <v>4.9606122599824866E-4</v>
      </c>
      <c r="G31" s="1">
        <v>3661926114</v>
      </c>
      <c r="I31" s="10">
        <f t="shared" si="1"/>
        <v>4.3628111499245635E-3</v>
      </c>
    </row>
    <row r="32" spans="1:9" ht="21" x14ac:dyDescent="0.25">
      <c r="A32" s="2" t="s">
        <v>68</v>
      </c>
      <c r="C32" s="1">
        <v>39717</v>
      </c>
      <c r="E32" s="10">
        <f t="shared" si="0"/>
        <v>2.8422834551812992E-7</v>
      </c>
      <c r="G32" s="1">
        <v>215902464</v>
      </c>
      <c r="I32" s="10">
        <f t="shared" si="1"/>
        <v>2.5722574620886703E-4</v>
      </c>
    </row>
    <row r="33" spans="1:9" ht="21" x14ac:dyDescent="0.25">
      <c r="A33" s="2" t="s">
        <v>67</v>
      </c>
      <c r="C33" s="1">
        <v>149299555</v>
      </c>
      <c r="E33" s="10">
        <f t="shared" si="0"/>
        <v>1.0684383388534643E-3</v>
      </c>
      <c r="G33" s="1">
        <v>1223683681</v>
      </c>
      <c r="I33" s="10">
        <f t="shared" si="1"/>
        <v>1.4578941904472113E-3</v>
      </c>
    </row>
    <row r="34" spans="1:9" ht="21" x14ac:dyDescent="0.25">
      <c r="A34" s="2" t="s">
        <v>67</v>
      </c>
      <c r="C34" s="1">
        <v>89622359</v>
      </c>
      <c r="E34" s="10">
        <f t="shared" si="0"/>
        <v>6.4136804944990512E-4</v>
      </c>
      <c r="G34" s="1">
        <v>782004780</v>
      </c>
      <c r="I34" s="10">
        <f t="shared" si="1"/>
        <v>9.3167886714994085E-4</v>
      </c>
    </row>
    <row r="35" spans="1:9" ht="21" x14ac:dyDescent="0.25">
      <c r="A35" s="2" t="s">
        <v>67</v>
      </c>
      <c r="C35" s="1">
        <v>158321378</v>
      </c>
      <c r="E35" s="10">
        <f t="shared" si="0"/>
        <v>1.133001569330273E-3</v>
      </c>
      <c r="G35" s="1">
        <v>1137053010</v>
      </c>
      <c r="I35" s="10">
        <f t="shared" si="1"/>
        <v>1.3546825893394543E-3</v>
      </c>
    </row>
    <row r="36" spans="1:9" ht="21" x14ac:dyDescent="0.25">
      <c r="A36" s="2" t="s">
        <v>67</v>
      </c>
      <c r="C36" s="1">
        <v>17740884</v>
      </c>
      <c r="E36" s="10">
        <f t="shared" si="0"/>
        <v>1.2695979322076349E-4</v>
      </c>
      <c r="G36" s="1">
        <v>124765383</v>
      </c>
      <c r="I36" s="10">
        <f t="shared" si="1"/>
        <v>1.4864521760719735E-4</v>
      </c>
    </row>
    <row r="37" spans="1:9" ht="21" x14ac:dyDescent="0.25">
      <c r="A37" s="2" t="s">
        <v>67</v>
      </c>
      <c r="C37" s="1">
        <v>540106183</v>
      </c>
      <c r="E37" s="10">
        <f t="shared" si="0"/>
        <v>3.8651833421004186E-3</v>
      </c>
      <c r="G37" s="1">
        <v>3804652035</v>
      </c>
      <c r="I37" s="10">
        <f t="shared" si="1"/>
        <v>4.5328545151201213E-3</v>
      </c>
    </row>
    <row r="38" spans="1:9" ht="21" x14ac:dyDescent="0.25">
      <c r="A38" s="2" t="s">
        <v>67</v>
      </c>
      <c r="C38" s="1">
        <v>421840796</v>
      </c>
      <c r="E38" s="10">
        <f t="shared" si="0"/>
        <v>3.0188360530536288E-3</v>
      </c>
      <c r="G38" s="1">
        <v>5634074174</v>
      </c>
      <c r="I38" s="10">
        <f t="shared" si="1"/>
        <v>6.7124242435846219E-3</v>
      </c>
    </row>
    <row r="39" spans="1:9" ht="21" x14ac:dyDescent="0.25">
      <c r="A39" s="2" t="s">
        <v>67</v>
      </c>
      <c r="C39" s="1">
        <v>108778450</v>
      </c>
      <c r="E39" s="10">
        <f t="shared" si="0"/>
        <v>7.7845554476739488E-4</v>
      </c>
      <c r="G39" s="1">
        <v>450373258</v>
      </c>
      <c r="I39" s="10">
        <f t="shared" si="1"/>
        <v>5.3657376212977621E-4</v>
      </c>
    </row>
    <row r="40" spans="1:9" ht="21" x14ac:dyDescent="0.25">
      <c r="A40" s="2" t="s">
        <v>67</v>
      </c>
      <c r="C40" s="1">
        <v>94919387</v>
      </c>
      <c r="E40" s="10">
        <f t="shared" si="0"/>
        <v>6.7927538143880688E-4</v>
      </c>
      <c r="G40" s="1">
        <v>584311251</v>
      </c>
      <c r="I40" s="10">
        <f t="shared" si="1"/>
        <v>6.9614720819819636E-4</v>
      </c>
    </row>
    <row r="41" spans="1:9" ht="21" x14ac:dyDescent="0.25">
      <c r="A41" s="2" t="s">
        <v>67</v>
      </c>
      <c r="C41" s="1">
        <v>55387703</v>
      </c>
      <c r="E41" s="10">
        <f t="shared" si="0"/>
        <v>3.9637322017623591E-4</v>
      </c>
      <c r="G41" s="1">
        <v>143363784</v>
      </c>
      <c r="I41" s="10">
        <f t="shared" si="1"/>
        <v>1.7080331384604683E-4</v>
      </c>
    </row>
    <row r="42" spans="1:9" ht="21" x14ac:dyDescent="0.25">
      <c r="A42" s="2" t="s">
        <v>68</v>
      </c>
      <c r="C42" s="1">
        <v>2603835631</v>
      </c>
      <c r="E42" s="10">
        <f t="shared" si="0"/>
        <v>1.8633932406785153E-2</v>
      </c>
      <c r="G42" s="1">
        <v>22929324537</v>
      </c>
      <c r="I42" s="10">
        <f t="shared" si="1"/>
        <v>2.7317949526018882E-2</v>
      </c>
    </row>
    <row r="43" spans="1:9" ht="21" x14ac:dyDescent="0.25">
      <c r="A43" s="2" t="s">
        <v>68</v>
      </c>
      <c r="C43" s="1">
        <v>4665205474</v>
      </c>
      <c r="E43" s="10">
        <f t="shared" si="0"/>
        <v>3.3385795336433849E-2</v>
      </c>
      <c r="G43" s="1">
        <v>32280234193</v>
      </c>
      <c r="I43" s="10">
        <f t="shared" si="1"/>
        <v>3.8458603826269484E-2</v>
      </c>
    </row>
    <row r="44" spans="1:9" ht="21" x14ac:dyDescent="0.25">
      <c r="A44" s="2" t="s">
        <v>68</v>
      </c>
      <c r="C44" s="1">
        <v>1885068511</v>
      </c>
      <c r="E44" s="10">
        <f t="shared" si="0"/>
        <v>1.3490190700955629E-2</v>
      </c>
      <c r="G44" s="1">
        <v>17441491149</v>
      </c>
      <c r="I44" s="10">
        <f t="shared" si="1"/>
        <v>2.0779756250474631E-2</v>
      </c>
    </row>
    <row r="45" spans="1:9" ht="21" x14ac:dyDescent="0.25">
      <c r="A45" s="2" t="s">
        <v>68</v>
      </c>
      <c r="C45" s="1">
        <v>5215808226</v>
      </c>
      <c r="E45" s="10">
        <f t="shared" si="0"/>
        <v>3.7326095692419681E-2</v>
      </c>
      <c r="G45" s="1">
        <v>36113463844</v>
      </c>
      <c r="I45" s="10">
        <f t="shared" si="1"/>
        <v>4.3025505653607729E-2</v>
      </c>
    </row>
    <row r="46" spans="1:9" ht="21" x14ac:dyDescent="0.25">
      <c r="A46" s="2" t="s">
        <v>68</v>
      </c>
      <c r="C46" s="1">
        <v>998136993</v>
      </c>
      <c r="E46" s="10">
        <f t="shared" si="0"/>
        <v>7.1430074305922214E-3</v>
      </c>
      <c r="G46" s="1">
        <v>6808497210</v>
      </c>
      <c r="I46" s="10">
        <f t="shared" si="1"/>
        <v>8.1116294041148097E-3</v>
      </c>
    </row>
    <row r="47" spans="1:9" ht="21" x14ac:dyDescent="0.25">
      <c r="A47" s="2" t="s">
        <v>68</v>
      </c>
      <c r="C47" s="1">
        <v>650958892</v>
      </c>
      <c r="E47" s="10">
        <f t="shared" si="0"/>
        <v>4.6584829889839375E-3</v>
      </c>
      <c r="G47" s="1">
        <v>4289403148</v>
      </c>
      <c r="I47" s="10">
        <f t="shared" si="1"/>
        <v>5.1103859821394317E-3</v>
      </c>
    </row>
    <row r="48" spans="1:9" ht="21" x14ac:dyDescent="0.25">
      <c r="A48" s="2" t="s">
        <v>68</v>
      </c>
      <c r="C48" s="1">
        <v>664520537</v>
      </c>
      <c r="E48" s="10">
        <f t="shared" si="0"/>
        <v>4.7555347280592505E-3</v>
      </c>
      <c r="G48" s="1">
        <v>4551495519</v>
      </c>
      <c r="I48" s="10">
        <f t="shared" si="1"/>
        <v>5.4226422874038595E-3</v>
      </c>
    </row>
    <row r="49" spans="1:9" ht="21" x14ac:dyDescent="0.25">
      <c r="A49" s="2" t="s">
        <v>68</v>
      </c>
      <c r="C49" s="1">
        <v>4556712341</v>
      </c>
      <c r="E49" s="10">
        <f t="shared" si="0"/>
        <v>3.2609381617052513E-2</v>
      </c>
      <c r="G49" s="1">
        <v>31642734264</v>
      </c>
      <c r="I49" s="10">
        <f t="shared" si="1"/>
        <v>3.769908773781426E-2</v>
      </c>
    </row>
    <row r="50" spans="1:9" ht="21" x14ac:dyDescent="0.25">
      <c r="A50" s="2" t="s">
        <v>68</v>
      </c>
      <c r="C50" s="1">
        <v>9221917855</v>
      </c>
      <c r="E50" s="10">
        <f t="shared" si="0"/>
        <v>6.5995177239739952E-2</v>
      </c>
      <c r="G50" s="1">
        <v>63320489132</v>
      </c>
      <c r="I50" s="10">
        <f t="shared" si="1"/>
        <v>7.5439898950338771E-2</v>
      </c>
    </row>
    <row r="51" spans="1:9" ht="21" x14ac:dyDescent="0.25">
      <c r="A51" s="2" t="s">
        <v>68</v>
      </c>
      <c r="C51" s="1">
        <v>2899479461</v>
      </c>
      <c r="E51" s="10">
        <f t="shared" si="0"/>
        <v>2.0749660096780451E-2</v>
      </c>
      <c r="G51" s="1">
        <v>20978515131</v>
      </c>
      <c r="I51" s="10">
        <f t="shared" si="1"/>
        <v>2.4993759260318042E-2</v>
      </c>
    </row>
    <row r="52" spans="1:9" ht="21" x14ac:dyDescent="0.25">
      <c r="A52" s="2" t="s">
        <v>68</v>
      </c>
      <c r="C52" s="1">
        <v>5964410949</v>
      </c>
      <c r="E52" s="10">
        <f t="shared" si="0"/>
        <v>4.2683351109713455E-2</v>
      </c>
      <c r="G52" s="1">
        <v>40793576980</v>
      </c>
      <c r="I52" s="10">
        <f t="shared" si="1"/>
        <v>4.8601382702187966E-2</v>
      </c>
    </row>
    <row r="53" spans="1:9" ht="21" x14ac:dyDescent="0.25">
      <c r="A53" s="2" t="s">
        <v>68</v>
      </c>
      <c r="C53" s="1">
        <v>3376849304</v>
      </c>
      <c r="E53" s="10">
        <f t="shared" si="0"/>
        <v>2.4165880875694757E-2</v>
      </c>
      <c r="G53" s="1">
        <v>23325577463</v>
      </c>
      <c r="I53" s="10">
        <f t="shared" si="1"/>
        <v>2.779004443725527E-2</v>
      </c>
    </row>
    <row r="54" spans="1:9" ht="21" x14ac:dyDescent="0.25">
      <c r="A54" s="2" t="s">
        <v>68</v>
      </c>
      <c r="C54" s="1">
        <v>8739123290</v>
      </c>
      <c r="E54" s="10">
        <f t="shared" si="0"/>
        <v>6.2540135307189784E-2</v>
      </c>
      <c r="G54" s="1">
        <v>59285670542</v>
      </c>
      <c r="I54" s="10">
        <f t="shared" si="1"/>
        <v>7.0632824480683074E-2</v>
      </c>
    </row>
    <row r="55" spans="1:9" ht="21" x14ac:dyDescent="0.25">
      <c r="A55" s="2" t="s">
        <v>68</v>
      </c>
      <c r="C55" s="1">
        <v>320054779</v>
      </c>
      <c r="E55" s="10">
        <f t="shared" si="0"/>
        <v>2.2904207344547857E-3</v>
      </c>
      <c r="G55" s="1">
        <v>2511500659</v>
      </c>
      <c r="I55" s="10">
        <f t="shared" si="1"/>
        <v>2.9921966574468378E-3</v>
      </c>
    </row>
    <row r="56" spans="1:9" ht="21" x14ac:dyDescent="0.25">
      <c r="A56" s="2" t="s">
        <v>68</v>
      </c>
      <c r="C56" s="1">
        <v>215671217</v>
      </c>
      <c r="E56" s="10">
        <f t="shared" si="0"/>
        <v>1.5434165013417827E-3</v>
      </c>
      <c r="G56" s="1">
        <v>2079385540</v>
      </c>
      <c r="I56" s="10">
        <f t="shared" si="1"/>
        <v>2.4773756041173659E-3</v>
      </c>
    </row>
    <row r="57" spans="1:9" ht="21" x14ac:dyDescent="0.25">
      <c r="A57" s="2" t="s">
        <v>68</v>
      </c>
      <c r="C57" s="1">
        <v>1865556147</v>
      </c>
      <c r="E57" s="10">
        <f t="shared" si="0"/>
        <v>1.3350553595009371E-2</v>
      </c>
      <c r="G57" s="1">
        <v>13241097572</v>
      </c>
      <c r="I57" s="10">
        <f t="shared" si="1"/>
        <v>1.5775416085951281E-2</v>
      </c>
    </row>
    <row r="58" spans="1:9" ht="21" x14ac:dyDescent="0.25">
      <c r="A58" s="2" t="s">
        <v>67</v>
      </c>
      <c r="C58" s="1">
        <v>228095043</v>
      </c>
      <c r="E58" s="10">
        <f t="shared" si="0"/>
        <v>1.6323256210886196E-3</v>
      </c>
      <c r="G58" s="1">
        <v>1680089959</v>
      </c>
      <c r="I58" s="10">
        <f t="shared" si="1"/>
        <v>2.0016556800472635E-3</v>
      </c>
    </row>
    <row r="59" spans="1:9" ht="21" x14ac:dyDescent="0.25">
      <c r="A59" s="2" t="s">
        <v>67</v>
      </c>
      <c r="C59" s="1">
        <v>158301872</v>
      </c>
      <c r="E59" s="10">
        <f t="shared" si="0"/>
        <v>1.1328619777672729E-3</v>
      </c>
      <c r="G59" s="1">
        <v>1379850478</v>
      </c>
      <c r="I59" s="10">
        <f t="shared" si="1"/>
        <v>1.6439509873320012E-3</v>
      </c>
    </row>
    <row r="60" spans="1:9" ht="21" x14ac:dyDescent="0.25">
      <c r="A60" s="2" t="s">
        <v>68</v>
      </c>
      <c r="C60" s="1">
        <v>5930958890</v>
      </c>
      <c r="E60" s="10">
        <f t="shared" si="0"/>
        <v>4.2443956810452564E-2</v>
      </c>
      <c r="G60" s="1">
        <v>40314413390</v>
      </c>
      <c r="I60" s="10">
        <f t="shared" si="1"/>
        <v>4.803050819844043E-2</v>
      </c>
    </row>
    <row r="61" spans="1:9" ht="21" x14ac:dyDescent="0.25">
      <c r="A61" s="2" t="s">
        <v>68</v>
      </c>
      <c r="C61" s="1">
        <v>2588054821</v>
      </c>
      <c r="E61" s="10">
        <f t="shared" si="0"/>
        <v>1.8520999569027117E-2</v>
      </c>
      <c r="G61" s="1">
        <v>19150466694</v>
      </c>
      <c r="I61" s="10">
        <f t="shared" si="1"/>
        <v>2.2815826157556982E-2</v>
      </c>
    </row>
    <row r="62" spans="1:9" ht="21" x14ac:dyDescent="0.25">
      <c r="A62" s="2" t="s">
        <v>68</v>
      </c>
      <c r="C62" s="1">
        <v>11888876732</v>
      </c>
      <c r="E62" s="10">
        <f t="shared" si="0"/>
        <v>8.5080841040495292E-2</v>
      </c>
      <c r="G62" s="1">
        <v>83633900111</v>
      </c>
      <c r="I62" s="10">
        <f t="shared" si="1"/>
        <v>9.9641254508377547E-2</v>
      </c>
    </row>
    <row r="63" spans="1:9" ht="21" x14ac:dyDescent="0.25">
      <c r="A63" s="2" t="s">
        <v>68</v>
      </c>
      <c r="C63" s="1">
        <v>398219174</v>
      </c>
      <c r="E63" s="10">
        <f t="shared" si="0"/>
        <v>2.8497917007733794E-3</v>
      </c>
      <c r="G63" s="1">
        <v>2464561592</v>
      </c>
      <c r="I63" s="10">
        <f t="shared" si="1"/>
        <v>2.9362735507266523E-3</v>
      </c>
    </row>
    <row r="64" spans="1:9" ht="21" x14ac:dyDescent="0.25">
      <c r="A64" s="2" t="s">
        <v>67</v>
      </c>
      <c r="C64" s="1">
        <v>90823034</v>
      </c>
      <c r="E64" s="10">
        <f t="shared" si="0"/>
        <v>6.4996048766918107E-4</v>
      </c>
      <c r="G64" s="1">
        <v>2308946859</v>
      </c>
      <c r="I64" s="10">
        <f t="shared" si="1"/>
        <v>2.7508744817423421E-3</v>
      </c>
    </row>
    <row r="65" spans="1:9" ht="21" x14ac:dyDescent="0.25">
      <c r="A65" s="2" t="s">
        <v>67</v>
      </c>
      <c r="C65" s="1">
        <v>110371338</v>
      </c>
      <c r="E65" s="10">
        <f t="shared" si="0"/>
        <v>7.8985479246575284E-4</v>
      </c>
      <c r="G65" s="1">
        <v>5034783204</v>
      </c>
      <c r="I65" s="10">
        <f t="shared" si="1"/>
        <v>5.9984302293500935E-3</v>
      </c>
    </row>
    <row r="66" spans="1:9" ht="21" x14ac:dyDescent="0.25">
      <c r="A66" s="2" t="s">
        <v>69</v>
      </c>
      <c r="C66" s="1">
        <v>0</v>
      </c>
      <c r="E66" s="10">
        <f t="shared" si="0"/>
        <v>0</v>
      </c>
      <c r="G66" s="1">
        <v>110</v>
      </c>
      <c r="I66" s="10">
        <f t="shared" si="1"/>
        <v>1.3105377103512526E-10</v>
      </c>
    </row>
    <row r="67" spans="1:9" ht="21" x14ac:dyDescent="0.25">
      <c r="A67" s="2" t="s">
        <v>67</v>
      </c>
      <c r="C67" s="1">
        <v>1765200149</v>
      </c>
      <c r="E67" s="10">
        <f t="shared" si="0"/>
        <v>1.2632371978211508E-2</v>
      </c>
      <c r="G67" s="1">
        <v>3322115156</v>
      </c>
      <c r="I67" s="10">
        <f t="shared" si="1"/>
        <v>3.9579610818794853E-3</v>
      </c>
    </row>
    <row r="68" spans="1:9" ht="21" x14ac:dyDescent="0.25">
      <c r="A68" s="2" t="s">
        <v>67</v>
      </c>
      <c r="C68" s="1">
        <v>387613384</v>
      </c>
      <c r="E68" s="10">
        <f t="shared" si="0"/>
        <v>2.7738930643050478E-3</v>
      </c>
      <c r="G68" s="1">
        <v>845525969</v>
      </c>
      <c r="I68" s="10">
        <f t="shared" si="1"/>
        <v>1.0073578795052583E-3</v>
      </c>
    </row>
    <row r="69" spans="1:9" ht="21" x14ac:dyDescent="0.25">
      <c r="A69" s="2" t="s">
        <v>68</v>
      </c>
      <c r="C69" s="1">
        <v>5681260274</v>
      </c>
      <c r="E69" s="10">
        <f t="shared" si="0"/>
        <v>4.0657028681342938E-2</v>
      </c>
      <c r="G69" s="1">
        <v>21407621898</v>
      </c>
      <c r="I69" s="10">
        <f t="shared" si="1"/>
        <v>2.5504996169336595E-2</v>
      </c>
    </row>
    <row r="70" spans="1:9" ht="21" x14ac:dyDescent="0.25">
      <c r="A70" s="2" t="s">
        <v>68</v>
      </c>
      <c r="C70" s="1">
        <v>3955643852</v>
      </c>
      <c r="E70" s="10">
        <f t="shared" si="0"/>
        <v>2.8307931301783176E-2</v>
      </c>
      <c r="G70" s="1">
        <v>14905306843</v>
      </c>
      <c r="I70" s="10">
        <f t="shared" si="1"/>
        <v>1.7758151547370978E-2</v>
      </c>
    </row>
    <row r="71" spans="1:9" ht="21" x14ac:dyDescent="0.25">
      <c r="A71" s="2" t="s">
        <v>68</v>
      </c>
      <c r="C71" s="1">
        <v>1380493149</v>
      </c>
      <c r="E71" s="10">
        <f t="shared" si="0"/>
        <v>9.8792779852300838E-3</v>
      </c>
      <c r="G71" s="1">
        <v>5208838346</v>
      </c>
      <c r="I71" s="10">
        <f t="shared" si="1"/>
        <v>6.2057991632333137E-3</v>
      </c>
    </row>
    <row r="72" spans="1:9" ht="21" x14ac:dyDescent="0.25">
      <c r="A72" s="2" t="s">
        <v>68</v>
      </c>
      <c r="C72" s="1">
        <v>6663534249</v>
      </c>
      <c r="E72" s="10">
        <f t="shared" si="0"/>
        <v>4.7686514965799648E-2</v>
      </c>
      <c r="G72" s="1">
        <v>24984471206</v>
      </c>
      <c r="I72" s="10">
        <f t="shared" si="1"/>
        <v>2.9766446989680031E-2</v>
      </c>
    </row>
    <row r="73" spans="1:9" ht="21" x14ac:dyDescent="0.25">
      <c r="A73" s="2" t="s">
        <v>68</v>
      </c>
      <c r="C73" s="1">
        <v>1341369857</v>
      </c>
      <c r="E73" s="10">
        <f t="shared" ref="E73:E84" si="2">+C73/$C$85</f>
        <v>9.5992984158672755E-3</v>
      </c>
      <c r="G73" s="1">
        <v>4394383534</v>
      </c>
      <c r="I73" s="10">
        <f t="shared" ref="I73:I84" si="3">+G73/$G$85</f>
        <v>5.2354593955032773E-3</v>
      </c>
    </row>
    <row r="74" spans="1:9" ht="21" x14ac:dyDescent="0.25">
      <c r="A74" s="2" t="s">
        <v>68</v>
      </c>
      <c r="C74" s="1">
        <v>1334531521</v>
      </c>
      <c r="E74" s="10">
        <f t="shared" si="2"/>
        <v>9.5503609601838881E-3</v>
      </c>
      <c r="G74" s="1">
        <v>4503400006</v>
      </c>
      <c r="I74" s="10">
        <f t="shared" si="3"/>
        <v>5.3653413933264149E-3</v>
      </c>
    </row>
    <row r="75" spans="1:9" ht="21" x14ac:dyDescent="0.25">
      <c r="A75" s="2" t="s">
        <v>68</v>
      </c>
      <c r="C75" s="1">
        <v>824810957</v>
      </c>
      <c r="E75" s="10">
        <f t="shared" si="2"/>
        <v>5.9026274309070528E-3</v>
      </c>
      <c r="G75" s="1">
        <v>2702115044</v>
      </c>
      <c r="I75" s="10">
        <f t="shared" si="3"/>
        <v>3.2192942389722124E-3</v>
      </c>
    </row>
    <row r="76" spans="1:9" ht="21" x14ac:dyDescent="0.25">
      <c r="A76" s="2" t="s">
        <v>68</v>
      </c>
      <c r="C76" s="1">
        <v>365326028</v>
      </c>
      <c r="E76" s="10">
        <f t="shared" si="2"/>
        <v>2.614397172826498E-3</v>
      </c>
      <c r="G76" s="1">
        <v>1196823276</v>
      </c>
      <c r="I76" s="10">
        <f t="shared" si="3"/>
        <v>1.4258927598401138E-3</v>
      </c>
    </row>
    <row r="77" spans="1:9" ht="21" x14ac:dyDescent="0.25">
      <c r="A77" s="2" t="s">
        <v>68</v>
      </c>
      <c r="C77" s="1">
        <v>1239320534</v>
      </c>
      <c r="E77" s="10">
        <f t="shared" si="2"/>
        <v>8.8689987900764239E-3</v>
      </c>
      <c r="G77" s="1">
        <v>4060065738</v>
      </c>
      <c r="I77" s="10">
        <f t="shared" si="3"/>
        <v>4.8371538692309896E-3</v>
      </c>
    </row>
    <row r="78" spans="1:9" ht="21" x14ac:dyDescent="0.25">
      <c r="A78" s="2" t="s">
        <v>68</v>
      </c>
      <c r="C78" s="1">
        <v>2004690423</v>
      </c>
      <c r="E78" s="10">
        <f t="shared" si="2"/>
        <v>1.4346245743770428E-2</v>
      </c>
      <c r="G78" s="1">
        <v>6567449306</v>
      </c>
      <c r="I78" s="10">
        <f t="shared" si="3"/>
        <v>7.8244454330301475E-3</v>
      </c>
    </row>
    <row r="79" spans="1:9" ht="21" x14ac:dyDescent="0.25">
      <c r="A79" s="2" t="s">
        <v>68</v>
      </c>
      <c r="C79" s="1">
        <v>415035634</v>
      </c>
      <c r="E79" s="10">
        <f t="shared" si="2"/>
        <v>2.9701360017848305E-3</v>
      </c>
      <c r="G79" s="1">
        <v>1359673958</v>
      </c>
      <c r="I79" s="10">
        <f t="shared" si="3"/>
        <v>1.6199127234014046E-3</v>
      </c>
    </row>
    <row r="80" spans="1:9" ht="21" x14ac:dyDescent="0.25">
      <c r="A80" s="2" t="s">
        <v>68</v>
      </c>
      <c r="C80" s="1">
        <v>2456284928</v>
      </c>
      <c r="E80" s="10">
        <f t="shared" si="2"/>
        <v>1.7578009447001507E-2</v>
      </c>
      <c r="G80" s="1">
        <v>8046891766</v>
      </c>
      <c r="I80" s="10">
        <f t="shared" si="3"/>
        <v>9.5870501004163521E-3</v>
      </c>
    </row>
    <row r="81" spans="1:9" ht="21" x14ac:dyDescent="0.25">
      <c r="A81" s="2" t="s">
        <v>68</v>
      </c>
      <c r="C81" s="1">
        <v>239342449</v>
      </c>
      <c r="E81" s="10">
        <f t="shared" si="2"/>
        <v>1.7128158796366139E-3</v>
      </c>
      <c r="G81" s="1">
        <v>784095868</v>
      </c>
      <c r="I81" s="10">
        <f t="shared" si="3"/>
        <v>9.3417018504054355E-4</v>
      </c>
    </row>
    <row r="82" spans="1:9" ht="21" x14ac:dyDescent="0.25">
      <c r="A82" s="2" t="s">
        <v>67</v>
      </c>
      <c r="C82" s="1">
        <v>2196750383</v>
      </c>
      <c r="E82" s="10">
        <f t="shared" si="2"/>
        <v>1.5720692068293383E-2</v>
      </c>
      <c r="G82" s="1">
        <v>2490311224</v>
      </c>
      <c r="I82" s="10">
        <f t="shared" si="3"/>
        <v>2.9669516086936226E-3</v>
      </c>
    </row>
    <row r="83" spans="1:9" ht="21" x14ac:dyDescent="0.25">
      <c r="A83" s="2" t="s">
        <v>67</v>
      </c>
      <c r="C83" s="1">
        <v>1237656295</v>
      </c>
      <c r="E83" s="10">
        <f t="shared" si="2"/>
        <v>8.8570889303811601E-3</v>
      </c>
      <c r="G83" s="1">
        <v>1237669662</v>
      </c>
      <c r="I83" s="10">
        <f t="shared" si="3"/>
        <v>1.4745570590988077E-3</v>
      </c>
    </row>
    <row r="84" spans="1:9" ht="21.75" thickBot="1" x14ac:dyDescent="0.3">
      <c r="A84" s="2" t="s">
        <v>67</v>
      </c>
      <c r="C84" s="1">
        <v>1027451877</v>
      </c>
      <c r="E84" s="10">
        <f t="shared" si="2"/>
        <v>7.3527946999825556E-3</v>
      </c>
      <c r="G84" s="1">
        <v>1027451877</v>
      </c>
      <c r="I84" s="10">
        <f t="shared" si="3"/>
        <v>1.224104027617888E-3</v>
      </c>
    </row>
    <row r="85" spans="1:9" ht="21.75" thickBot="1" x14ac:dyDescent="0.3">
      <c r="A85" s="2" t="s">
        <v>39</v>
      </c>
      <c r="C85" s="4">
        <f>SUM(C8:C84)</f>
        <v>139736238930</v>
      </c>
      <c r="D85" s="2"/>
      <c r="E85" s="5">
        <f>SUM(E8:E84)</f>
        <v>1.0000000000000002</v>
      </c>
      <c r="F85" s="2"/>
      <c r="G85" s="4">
        <f>SUM(G8:G84)</f>
        <v>839350131867</v>
      </c>
      <c r="H85" s="2"/>
      <c r="I85" s="5">
        <f>SUM(I8:I84)</f>
        <v>1</v>
      </c>
    </row>
    <row r="86" spans="1:9" ht="19.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5AC6-BEC9-4414-8229-A8BAA59AC100}">
  <dimension ref="A2:M85"/>
  <sheetViews>
    <sheetView rightToLeft="1" topLeftCell="A49" workbookViewId="0">
      <selection activeCell="B17" sqref="B17"/>
    </sheetView>
  </sheetViews>
  <sheetFormatPr defaultRowHeight="18.75" x14ac:dyDescent="0.25"/>
  <cols>
    <col min="1" max="1" width="32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</row>
    <row r="3" spans="1:13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  <c r="H3" s="30" t="s">
        <v>72</v>
      </c>
      <c r="I3" s="30" t="s">
        <v>72</v>
      </c>
      <c r="J3" s="30" t="s">
        <v>72</v>
      </c>
      <c r="K3" s="30" t="s">
        <v>72</v>
      </c>
      <c r="L3" s="30" t="s">
        <v>72</v>
      </c>
      <c r="M3" s="30" t="s">
        <v>72</v>
      </c>
    </row>
    <row r="4" spans="1:13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</row>
    <row r="6" spans="1:13" ht="27" thickBot="1" x14ac:dyDescent="0.3">
      <c r="A6" s="3" t="s">
        <v>73</v>
      </c>
      <c r="C6" s="29" t="s">
        <v>74</v>
      </c>
      <c r="D6" s="29" t="s">
        <v>74</v>
      </c>
      <c r="E6" s="29" t="s">
        <v>74</v>
      </c>
      <c r="F6" s="29" t="s">
        <v>74</v>
      </c>
      <c r="G6" s="29" t="s">
        <v>74</v>
      </c>
      <c r="I6" s="29" t="s">
        <v>75</v>
      </c>
      <c r="J6" s="29" t="s">
        <v>75</v>
      </c>
      <c r="K6" s="29" t="s">
        <v>75</v>
      </c>
      <c r="L6" s="29" t="s">
        <v>75</v>
      </c>
      <c r="M6" s="29" t="s">
        <v>75</v>
      </c>
    </row>
    <row r="7" spans="1:13" ht="27" thickBot="1" x14ac:dyDescent="0.3">
      <c r="A7" s="3" t="s">
        <v>76</v>
      </c>
      <c r="C7" s="3" t="s">
        <v>77</v>
      </c>
      <c r="E7" s="3" t="s">
        <v>78</v>
      </c>
      <c r="G7" s="3" t="s">
        <v>79</v>
      </c>
      <c r="I7" s="3" t="s">
        <v>77</v>
      </c>
      <c r="K7" s="3" t="s">
        <v>78</v>
      </c>
      <c r="M7" s="3" t="s">
        <v>79</v>
      </c>
    </row>
    <row r="8" spans="1:13" ht="21" x14ac:dyDescent="0.25">
      <c r="A8" s="2" t="s">
        <v>65</v>
      </c>
      <c r="C8" s="1">
        <v>17675</v>
      </c>
      <c r="E8" s="1">
        <v>0</v>
      </c>
      <c r="G8" s="1">
        <v>17675</v>
      </c>
      <c r="I8" s="1">
        <v>143067</v>
      </c>
      <c r="K8" s="1">
        <v>0</v>
      </c>
      <c r="M8" s="1">
        <v>143067</v>
      </c>
    </row>
    <row r="9" spans="1:13" ht="21" x14ac:dyDescent="0.25">
      <c r="A9" s="2" t="s">
        <v>65</v>
      </c>
      <c r="C9" s="1">
        <v>45362</v>
      </c>
      <c r="E9" s="1">
        <v>0</v>
      </c>
      <c r="G9" s="1">
        <v>45362</v>
      </c>
      <c r="I9" s="1">
        <v>319523</v>
      </c>
      <c r="K9" s="1">
        <v>0</v>
      </c>
      <c r="M9" s="1">
        <v>319523</v>
      </c>
    </row>
    <row r="10" spans="1:13" ht="21" x14ac:dyDescent="0.25">
      <c r="A10" s="2" t="s">
        <v>65</v>
      </c>
      <c r="C10" s="1">
        <v>45705</v>
      </c>
      <c r="E10" s="1">
        <v>0</v>
      </c>
      <c r="G10" s="1">
        <v>45705</v>
      </c>
      <c r="I10" s="1">
        <v>344820</v>
      </c>
      <c r="K10" s="1">
        <v>0</v>
      </c>
      <c r="M10" s="1">
        <v>344820</v>
      </c>
    </row>
    <row r="11" spans="1:13" ht="21" x14ac:dyDescent="0.25">
      <c r="A11" s="2" t="s">
        <v>65</v>
      </c>
      <c r="C11" s="1">
        <v>48893</v>
      </c>
      <c r="E11" s="1">
        <v>0</v>
      </c>
      <c r="G11" s="1">
        <v>48893</v>
      </c>
      <c r="I11" s="1">
        <v>344395</v>
      </c>
      <c r="K11" s="1">
        <v>0</v>
      </c>
      <c r="M11" s="1">
        <v>344395</v>
      </c>
    </row>
    <row r="12" spans="1:13" ht="21" x14ac:dyDescent="0.25">
      <c r="A12" s="2" t="s">
        <v>67</v>
      </c>
      <c r="C12" s="1">
        <v>1783101540</v>
      </c>
      <c r="E12" s="1">
        <v>0</v>
      </c>
      <c r="G12" s="1">
        <v>1783101540</v>
      </c>
      <c r="I12" s="1">
        <v>6950339410</v>
      </c>
      <c r="K12" s="1">
        <v>0</v>
      </c>
      <c r="M12" s="1">
        <v>6950339410</v>
      </c>
    </row>
    <row r="13" spans="1:13" ht="21" x14ac:dyDescent="0.25">
      <c r="A13" s="2" t="s">
        <v>67</v>
      </c>
      <c r="C13" s="1">
        <v>1782574513</v>
      </c>
      <c r="E13" s="1">
        <v>0</v>
      </c>
      <c r="G13" s="1">
        <v>1782574513</v>
      </c>
      <c r="I13" s="1">
        <v>90359919955</v>
      </c>
      <c r="K13" s="1">
        <v>0</v>
      </c>
      <c r="M13" s="1">
        <v>90359919955</v>
      </c>
    </row>
    <row r="14" spans="1:13" ht="21" x14ac:dyDescent="0.25">
      <c r="A14" s="2" t="s">
        <v>67</v>
      </c>
      <c r="C14" s="1">
        <v>4779185564</v>
      </c>
      <c r="E14" s="1">
        <v>0</v>
      </c>
      <c r="G14" s="1">
        <v>4779185564</v>
      </c>
      <c r="I14" s="1">
        <v>14416797456</v>
      </c>
      <c r="K14" s="1">
        <v>0</v>
      </c>
      <c r="M14" s="1">
        <v>14416797456</v>
      </c>
    </row>
    <row r="15" spans="1:13" ht="21" x14ac:dyDescent="0.25">
      <c r="A15" s="2" t="s">
        <v>67</v>
      </c>
      <c r="C15" s="1">
        <v>1454297172</v>
      </c>
      <c r="E15" s="1">
        <v>0</v>
      </c>
      <c r="G15" s="1">
        <v>1454297172</v>
      </c>
      <c r="I15" s="1">
        <v>3905313767</v>
      </c>
      <c r="K15" s="1">
        <v>0</v>
      </c>
      <c r="M15" s="1">
        <v>3905313767</v>
      </c>
    </row>
    <row r="16" spans="1:13" ht="21" x14ac:dyDescent="0.25">
      <c r="A16" s="2" t="s">
        <v>67</v>
      </c>
      <c r="C16" s="1">
        <v>39751876</v>
      </c>
      <c r="E16" s="1">
        <v>0</v>
      </c>
      <c r="G16" s="1">
        <v>39751876</v>
      </c>
      <c r="I16" s="1">
        <v>298545342</v>
      </c>
      <c r="K16" s="1">
        <v>0</v>
      </c>
      <c r="M16" s="1">
        <v>298545342</v>
      </c>
    </row>
    <row r="17" spans="1:13" ht="21" x14ac:dyDescent="0.25">
      <c r="A17" s="2" t="s">
        <v>67</v>
      </c>
      <c r="C17" s="1">
        <v>3400755135</v>
      </c>
      <c r="E17" s="1">
        <v>0</v>
      </c>
      <c r="G17" s="1">
        <v>3400755135</v>
      </c>
      <c r="I17" s="1">
        <v>6970027602</v>
      </c>
      <c r="K17" s="1">
        <v>0</v>
      </c>
      <c r="M17" s="1">
        <v>6970027602</v>
      </c>
    </row>
    <row r="18" spans="1:13" ht="21" x14ac:dyDescent="0.25">
      <c r="A18" s="2" t="s">
        <v>67</v>
      </c>
      <c r="C18" s="1">
        <v>144231605</v>
      </c>
      <c r="E18" s="1">
        <v>0</v>
      </c>
      <c r="G18" s="1">
        <v>144231605</v>
      </c>
      <c r="I18" s="1">
        <v>1144767107</v>
      </c>
      <c r="K18" s="1">
        <v>0</v>
      </c>
      <c r="M18" s="1">
        <v>1144767107</v>
      </c>
    </row>
    <row r="19" spans="1:13" ht="21" x14ac:dyDescent="0.25">
      <c r="A19" s="2" t="s">
        <v>67</v>
      </c>
      <c r="C19" s="1">
        <v>92231373</v>
      </c>
      <c r="E19" s="1">
        <v>0</v>
      </c>
      <c r="G19" s="1">
        <v>92231373</v>
      </c>
      <c r="I19" s="1">
        <v>496943498</v>
      </c>
      <c r="K19" s="1">
        <v>0</v>
      </c>
      <c r="M19" s="1">
        <v>496943498</v>
      </c>
    </row>
    <row r="20" spans="1:13" ht="21" x14ac:dyDescent="0.25">
      <c r="A20" s="2" t="s">
        <v>67</v>
      </c>
      <c r="C20" s="1">
        <v>1552656553</v>
      </c>
      <c r="E20" s="1">
        <v>0</v>
      </c>
      <c r="G20" s="1">
        <v>1552656553</v>
      </c>
      <c r="I20" s="1">
        <v>6336838571</v>
      </c>
      <c r="K20" s="1">
        <v>0</v>
      </c>
      <c r="M20" s="1">
        <v>6336838571</v>
      </c>
    </row>
    <row r="21" spans="1:13" ht="21" x14ac:dyDescent="0.25">
      <c r="A21" s="2" t="s">
        <v>67</v>
      </c>
      <c r="C21" s="1">
        <v>107740665</v>
      </c>
      <c r="E21" s="1">
        <v>0</v>
      </c>
      <c r="G21" s="1">
        <v>107740665</v>
      </c>
      <c r="I21" s="1">
        <v>1144063696</v>
      </c>
      <c r="K21" s="1">
        <v>0</v>
      </c>
      <c r="M21" s="1">
        <v>1144063696</v>
      </c>
    </row>
    <row r="22" spans="1:13" ht="21" x14ac:dyDescent="0.25">
      <c r="A22" s="2" t="s">
        <v>67</v>
      </c>
      <c r="C22" s="1">
        <v>413175168</v>
      </c>
      <c r="E22" s="1">
        <v>0</v>
      </c>
      <c r="G22" s="1">
        <v>413175168</v>
      </c>
      <c r="I22" s="1">
        <v>2716001813</v>
      </c>
      <c r="K22" s="1">
        <v>0</v>
      </c>
      <c r="M22" s="1">
        <v>2716001813</v>
      </c>
    </row>
    <row r="23" spans="1:13" ht="21" x14ac:dyDescent="0.25">
      <c r="A23" s="2" t="s">
        <v>67</v>
      </c>
      <c r="C23" s="1">
        <v>2083466578</v>
      </c>
      <c r="E23" s="1">
        <v>0</v>
      </c>
      <c r="G23" s="1">
        <v>2083466578</v>
      </c>
      <c r="I23" s="1">
        <v>9081665191</v>
      </c>
      <c r="K23" s="1">
        <v>0</v>
      </c>
      <c r="M23" s="1">
        <v>9081665191</v>
      </c>
    </row>
    <row r="24" spans="1:13" ht="21" x14ac:dyDescent="0.25">
      <c r="A24" s="2" t="s">
        <v>80</v>
      </c>
      <c r="C24" s="1">
        <v>0</v>
      </c>
      <c r="E24" s="1">
        <v>0</v>
      </c>
      <c r="G24" s="1">
        <v>0</v>
      </c>
      <c r="I24" s="1">
        <v>43908</v>
      </c>
      <c r="K24" s="1">
        <v>0</v>
      </c>
      <c r="M24" s="1">
        <v>43908</v>
      </c>
    </row>
    <row r="25" spans="1:13" ht="21" x14ac:dyDescent="0.25">
      <c r="A25" s="2" t="s">
        <v>67</v>
      </c>
      <c r="C25" s="1">
        <v>188730050</v>
      </c>
      <c r="E25" s="1">
        <v>0</v>
      </c>
      <c r="G25" s="1">
        <v>188730050</v>
      </c>
      <c r="I25" s="1">
        <v>3083698609</v>
      </c>
      <c r="K25" s="1">
        <v>0</v>
      </c>
      <c r="M25" s="1">
        <v>3083698609</v>
      </c>
    </row>
    <row r="26" spans="1:13" ht="21" x14ac:dyDescent="0.25">
      <c r="A26" s="2" t="s">
        <v>67</v>
      </c>
      <c r="C26" s="1">
        <v>5329319411</v>
      </c>
      <c r="E26" s="1">
        <v>0</v>
      </c>
      <c r="G26" s="1">
        <v>5329319411</v>
      </c>
      <c r="I26" s="1">
        <v>8579934553</v>
      </c>
      <c r="K26" s="1">
        <v>0</v>
      </c>
      <c r="M26" s="1">
        <v>8579934553</v>
      </c>
    </row>
    <row r="27" spans="1:13" ht="21" x14ac:dyDescent="0.25">
      <c r="A27" s="2" t="s">
        <v>68</v>
      </c>
      <c r="C27" s="1">
        <v>1596977</v>
      </c>
      <c r="E27" s="1">
        <v>0</v>
      </c>
      <c r="G27" s="1">
        <v>1596977</v>
      </c>
      <c r="I27" s="1">
        <v>5457362</v>
      </c>
      <c r="K27" s="1">
        <v>0</v>
      </c>
      <c r="M27" s="1">
        <v>5457362</v>
      </c>
    </row>
    <row r="28" spans="1:13" ht="21" x14ac:dyDescent="0.25">
      <c r="A28" s="2" t="s">
        <v>67</v>
      </c>
      <c r="C28" s="1">
        <v>1716240921</v>
      </c>
      <c r="E28" s="1">
        <v>0</v>
      </c>
      <c r="G28" s="1">
        <v>1716240921</v>
      </c>
      <c r="I28" s="1">
        <v>7886704167</v>
      </c>
      <c r="K28" s="1">
        <v>0</v>
      </c>
      <c r="M28" s="1">
        <v>7886704167</v>
      </c>
    </row>
    <row r="29" spans="1:13" ht="21" x14ac:dyDescent="0.25">
      <c r="A29" s="2" t="s">
        <v>67</v>
      </c>
      <c r="C29" s="1">
        <v>736702807</v>
      </c>
      <c r="E29" s="1">
        <v>0</v>
      </c>
      <c r="G29" s="1">
        <v>736702807</v>
      </c>
      <c r="I29" s="1">
        <v>2642832329</v>
      </c>
      <c r="K29" s="1">
        <v>0</v>
      </c>
      <c r="M29" s="1">
        <v>2642832329</v>
      </c>
    </row>
    <row r="30" spans="1:13" ht="21" x14ac:dyDescent="0.25">
      <c r="A30" s="2" t="s">
        <v>67</v>
      </c>
      <c r="C30" s="1">
        <v>2671622791</v>
      </c>
      <c r="E30" s="1">
        <v>0</v>
      </c>
      <c r="G30" s="1">
        <v>2671622791</v>
      </c>
      <c r="I30" s="1">
        <v>8963295835</v>
      </c>
      <c r="K30" s="1">
        <v>0</v>
      </c>
      <c r="M30" s="1">
        <v>8963295835</v>
      </c>
    </row>
    <row r="31" spans="1:13" ht="21" x14ac:dyDescent="0.25">
      <c r="A31" s="2" t="s">
        <v>67</v>
      </c>
      <c r="C31" s="1">
        <v>69317730</v>
      </c>
      <c r="E31" s="1">
        <v>0</v>
      </c>
      <c r="G31" s="1">
        <v>69317730</v>
      </c>
      <c r="I31" s="1">
        <v>3661926114</v>
      </c>
      <c r="K31" s="1">
        <v>0</v>
      </c>
      <c r="M31" s="1">
        <v>3661926114</v>
      </c>
    </row>
    <row r="32" spans="1:13" ht="21" x14ac:dyDescent="0.25">
      <c r="A32" s="2" t="s">
        <v>68</v>
      </c>
      <c r="C32" s="1">
        <v>39717</v>
      </c>
      <c r="E32" s="1">
        <v>0</v>
      </c>
      <c r="G32" s="1">
        <v>39717</v>
      </c>
      <c r="I32" s="1">
        <v>215902464</v>
      </c>
      <c r="K32" s="1">
        <v>0</v>
      </c>
      <c r="M32" s="1">
        <v>215902464</v>
      </c>
    </row>
    <row r="33" spans="1:13" ht="21" x14ac:dyDescent="0.25">
      <c r="A33" s="2" t="s">
        <v>67</v>
      </c>
      <c r="C33" s="1">
        <v>149299555</v>
      </c>
      <c r="E33" s="1">
        <v>0</v>
      </c>
      <c r="G33" s="1">
        <v>149299555</v>
      </c>
      <c r="I33" s="1">
        <v>1223683681</v>
      </c>
      <c r="K33" s="1">
        <v>0</v>
      </c>
      <c r="M33" s="1">
        <v>1223683681</v>
      </c>
    </row>
    <row r="34" spans="1:13" ht="21" x14ac:dyDescent="0.25">
      <c r="A34" s="2" t="s">
        <v>67</v>
      </c>
      <c r="C34" s="1">
        <v>89622359</v>
      </c>
      <c r="E34" s="1">
        <v>0</v>
      </c>
      <c r="G34" s="1">
        <v>89622359</v>
      </c>
      <c r="I34" s="1">
        <v>782004780</v>
      </c>
      <c r="K34" s="1">
        <v>0</v>
      </c>
      <c r="M34" s="1">
        <v>782004780</v>
      </c>
    </row>
    <row r="35" spans="1:13" ht="21" x14ac:dyDescent="0.25">
      <c r="A35" s="2" t="s">
        <v>67</v>
      </c>
      <c r="C35" s="1">
        <v>158321378</v>
      </c>
      <c r="E35" s="1">
        <v>0</v>
      </c>
      <c r="G35" s="1">
        <v>158321378</v>
      </c>
      <c r="I35" s="1">
        <v>1137053010</v>
      </c>
      <c r="K35" s="1">
        <v>0</v>
      </c>
      <c r="M35" s="1">
        <v>1137053010</v>
      </c>
    </row>
    <row r="36" spans="1:13" ht="21" x14ac:dyDescent="0.25">
      <c r="A36" s="2" t="s">
        <v>67</v>
      </c>
      <c r="C36" s="1">
        <v>17740884</v>
      </c>
      <c r="E36" s="1">
        <v>0</v>
      </c>
      <c r="G36" s="1">
        <v>17740884</v>
      </c>
      <c r="I36" s="1">
        <v>124765383</v>
      </c>
      <c r="K36" s="1">
        <v>0</v>
      </c>
      <c r="M36" s="1">
        <v>124765383</v>
      </c>
    </row>
    <row r="37" spans="1:13" ht="21" x14ac:dyDescent="0.25">
      <c r="A37" s="2" t="s">
        <v>67</v>
      </c>
      <c r="C37" s="1">
        <v>540106183</v>
      </c>
      <c r="E37" s="1">
        <v>0</v>
      </c>
      <c r="G37" s="1">
        <v>540106183</v>
      </c>
      <c r="I37" s="1">
        <v>3804652035</v>
      </c>
      <c r="K37" s="1">
        <v>0</v>
      </c>
      <c r="M37" s="1">
        <v>3804652035</v>
      </c>
    </row>
    <row r="38" spans="1:13" ht="21" x14ac:dyDescent="0.25">
      <c r="A38" s="2" t="s">
        <v>67</v>
      </c>
      <c r="C38" s="1">
        <v>421840796</v>
      </c>
      <c r="E38" s="1">
        <v>0</v>
      </c>
      <c r="G38" s="1">
        <v>421840796</v>
      </c>
      <c r="I38" s="1">
        <v>5634074174</v>
      </c>
      <c r="K38" s="1">
        <v>0</v>
      </c>
      <c r="M38" s="1">
        <v>5634074174</v>
      </c>
    </row>
    <row r="39" spans="1:13" ht="21" x14ac:dyDescent="0.25">
      <c r="A39" s="2" t="s">
        <v>67</v>
      </c>
      <c r="C39" s="1">
        <v>108778450</v>
      </c>
      <c r="E39" s="1">
        <v>0</v>
      </c>
      <c r="G39" s="1">
        <v>108778450</v>
      </c>
      <c r="I39" s="1">
        <v>450373258</v>
      </c>
      <c r="K39" s="1">
        <v>0</v>
      </c>
      <c r="M39" s="1">
        <v>450373258</v>
      </c>
    </row>
    <row r="40" spans="1:13" ht="21" x14ac:dyDescent="0.25">
      <c r="A40" s="2" t="s">
        <v>67</v>
      </c>
      <c r="C40" s="1">
        <v>94919387</v>
      </c>
      <c r="E40" s="1">
        <v>0</v>
      </c>
      <c r="G40" s="1">
        <v>94919387</v>
      </c>
      <c r="I40" s="1">
        <v>584311251</v>
      </c>
      <c r="K40" s="1">
        <v>0</v>
      </c>
      <c r="M40" s="1">
        <v>584311251</v>
      </c>
    </row>
    <row r="41" spans="1:13" ht="21" x14ac:dyDescent="0.25">
      <c r="A41" s="2" t="s">
        <v>67</v>
      </c>
      <c r="C41" s="1">
        <v>55387703</v>
      </c>
      <c r="E41" s="1">
        <v>0</v>
      </c>
      <c r="G41" s="1">
        <v>55387703</v>
      </c>
      <c r="I41" s="1">
        <v>143363784</v>
      </c>
      <c r="K41" s="1">
        <v>0</v>
      </c>
      <c r="M41" s="1">
        <v>143363784</v>
      </c>
    </row>
    <row r="42" spans="1:13" ht="21" x14ac:dyDescent="0.25">
      <c r="A42" s="2" t="s">
        <v>68</v>
      </c>
      <c r="C42" s="1">
        <v>2603835631</v>
      </c>
      <c r="E42" s="1">
        <v>0</v>
      </c>
      <c r="G42" s="1">
        <v>2603835631</v>
      </c>
      <c r="I42" s="1">
        <v>22936210759</v>
      </c>
      <c r="K42" s="1">
        <v>6886222</v>
      </c>
      <c r="M42" s="1">
        <v>22929324537</v>
      </c>
    </row>
    <row r="43" spans="1:13" ht="21" x14ac:dyDescent="0.25">
      <c r="A43" s="2" t="s">
        <v>68</v>
      </c>
      <c r="C43" s="1">
        <v>4665205474</v>
      </c>
      <c r="E43" s="1">
        <v>0</v>
      </c>
      <c r="G43" s="1">
        <v>4665205474</v>
      </c>
      <c r="I43" s="1">
        <v>32287456329</v>
      </c>
      <c r="K43" s="1">
        <v>7222136</v>
      </c>
      <c r="M43" s="1">
        <v>32280234193</v>
      </c>
    </row>
    <row r="44" spans="1:13" ht="21" x14ac:dyDescent="0.25">
      <c r="A44" s="2" t="s">
        <v>68</v>
      </c>
      <c r="C44" s="1">
        <v>1885068511</v>
      </c>
      <c r="E44" s="1">
        <v>0</v>
      </c>
      <c r="G44" s="1">
        <v>1885068511</v>
      </c>
      <c r="I44" s="1">
        <v>17447054717</v>
      </c>
      <c r="K44" s="1">
        <v>5563568</v>
      </c>
      <c r="M44" s="1">
        <v>17441491149</v>
      </c>
    </row>
    <row r="45" spans="1:13" ht="21" x14ac:dyDescent="0.25">
      <c r="A45" s="2" t="s">
        <v>68</v>
      </c>
      <c r="C45" s="1">
        <v>5215808226</v>
      </c>
      <c r="E45" s="1">
        <v>0</v>
      </c>
      <c r="G45" s="1">
        <v>5215808226</v>
      </c>
      <c r="I45" s="1">
        <v>36121832276</v>
      </c>
      <c r="K45" s="1">
        <v>8368432</v>
      </c>
      <c r="M45" s="1">
        <v>36113463844</v>
      </c>
    </row>
    <row r="46" spans="1:13" ht="21" x14ac:dyDescent="0.25">
      <c r="A46" s="2" t="s">
        <v>68</v>
      </c>
      <c r="C46" s="1">
        <v>998136993</v>
      </c>
      <c r="E46" s="1">
        <v>0</v>
      </c>
      <c r="G46" s="1">
        <v>998136993</v>
      </c>
      <c r="I46" s="1">
        <v>6810042416</v>
      </c>
      <c r="K46" s="1">
        <v>1545206</v>
      </c>
      <c r="M46" s="1">
        <v>6808497210</v>
      </c>
    </row>
    <row r="47" spans="1:13" ht="21" x14ac:dyDescent="0.25">
      <c r="A47" s="2" t="s">
        <v>68</v>
      </c>
      <c r="C47" s="1">
        <v>650958892</v>
      </c>
      <c r="E47" s="1">
        <v>0</v>
      </c>
      <c r="G47" s="1">
        <v>650958892</v>
      </c>
      <c r="I47" s="1">
        <v>4290410885</v>
      </c>
      <c r="K47" s="1">
        <v>1007737</v>
      </c>
      <c r="M47" s="1">
        <v>4289403148</v>
      </c>
    </row>
    <row r="48" spans="1:13" ht="21" x14ac:dyDescent="0.25">
      <c r="A48" s="2" t="s">
        <v>68</v>
      </c>
      <c r="C48" s="1">
        <v>664520537</v>
      </c>
      <c r="E48" s="1">
        <v>0</v>
      </c>
      <c r="G48" s="1">
        <v>664520537</v>
      </c>
      <c r="I48" s="1">
        <v>4552608232</v>
      </c>
      <c r="K48" s="1">
        <v>1112713</v>
      </c>
      <c r="M48" s="1">
        <v>4551495519</v>
      </c>
    </row>
    <row r="49" spans="1:13" ht="21" x14ac:dyDescent="0.25">
      <c r="A49" s="2" t="s">
        <v>68</v>
      </c>
      <c r="C49" s="1">
        <v>4556712341</v>
      </c>
      <c r="E49" s="1">
        <v>0</v>
      </c>
      <c r="G49" s="1">
        <v>4556712341</v>
      </c>
      <c r="I49" s="1">
        <v>31651761941</v>
      </c>
      <c r="K49" s="1">
        <v>9027677</v>
      </c>
      <c r="M49" s="1">
        <v>31642734264</v>
      </c>
    </row>
    <row r="50" spans="1:13" ht="21" x14ac:dyDescent="0.25">
      <c r="A50" s="2" t="s">
        <v>68</v>
      </c>
      <c r="C50" s="1">
        <v>9221917855</v>
      </c>
      <c r="E50" s="1">
        <v>0</v>
      </c>
      <c r="G50" s="1">
        <v>9221917855</v>
      </c>
      <c r="I50" s="1">
        <v>63334975393</v>
      </c>
      <c r="K50" s="1">
        <v>14486261</v>
      </c>
      <c r="M50" s="1">
        <v>63320489132</v>
      </c>
    </row>
    <row r="51" spans="1:13" ht="21" x14ac:dyDescent="0.25">
      <c r="A51" s="2" t="s">
        <v>68</v>
      </c>
      <c r="C51" s="1">
        <v>2899479461</v>
      </c>
      <c r="E51" s="1">
        <v>0</v>
      </c>
      <c r="G51" s="1">
        <v>2899479461</v>
      </c>
      <c r="I51" s="1">
        <v>20984263453</v>
      </c>
      <c r="K51" s="1">
        <v>5748322</v>
      </c>
      <c r="M51" s="1">
        <v>20978515131</v>
      </c>
    </row>
    <row r="52" spans="1:13" ht="21" x14ac:dyDescent="0.25">
      <c r="A52" s="2" t="s">
        <v>68</v>
      </c>
      <c r="C52" s="1">
        <v>5964410949</v>
      </c>
      <c r="E52" s="1">
        <v>0</v>
      </c>
      <c r="G52" s="1">
        <v>5964410949</v>
      </c>
      <c r="I52" s="1">
        <v>40802978354</v>
      </c>
      <c r="K52" s="1">
        <v>9401374</v>
      </c>
      <c r="M52" s="1">
        <v>40793576980</v>
      </c>
    </row>
    <row r="53" spans="1:13" ht="21" x14ac:dyDescent="0.25">
      <c r="A53" s="2" t="s">
        <v>68</v>
      </c>
      <c r="C53" s="1">
        <v>3376849304</v>
      </c>
      <c r="E53" s="1">
        <v>0</v>
      </c>
      <c r="G53" s="1">
        <v>3376849304</v>
      </c>
      <c r="I53" s="1">
        <v>23331015057</v>
      </c>
      <c r="K53" s="1">
        <v>5437594</v>
      </c>
      <c r="M53" s="1">
        <v>23325577463</v>
      </c>
    </row>
    <row r="54" spans="1:13" ht="21" x14ac:dyDescent="0.25">
      <c r="A54" s="2" t="s">
        <v>68</v>
      </c>
      <c r="C54" s="1">
        <v>8739123290</v>
      </c>
      <c r="E54" s="1">
        <v>0</v>
      </c>
      <c r="G54" s="1">
        <v>8739123290</v>
      </c>
      <c r="I54" s="1">
        <v>59299199451</v>
      </c>
      <c r="K54" s="1">
        <v>13528909</v>
      </c>
      <c r="M54" s="1">
        <v>59285670542</v>
      </c>
    </row>
    <row r="55" spans="1:13" ht="21" x14ac:dyDescent="0.25">
      <c r="A55" s="2" t="s">
        <v>68</v>
      </c>
      <c r="C55" s="1">
        <v>320054779</v>
      </c>
      <c r="E55" s="1">
        <v>0</v>
      </c>
      <c r="G55" s="1">
        <v>320054779</v>
      </c>
      <c r="I55" s="1">
        <v>2512269060</v>
      </c>
      <c r="K55" s="1">
        <v>768401</v>
      </c>
      <c r="M55" s="1">
        <v>2511500659</v>
      </c>
    </row>
    <row r="56" spans="1:13" ht="21" x14ac:dyDescent="0.25">
      <c r="A56" s="2" t="s">
        <v>68</v>
      </c>
      <c r="C56" s="1">
        <v>215671217</v>
      </c>
      <c r="E56" s="1">
        <v>0</v>
      </c>
      <c r="G56" s="1">
        <v>215671217</v>
      </c>
      <c r="I56" s="1">
        <v>2079715151</v>
      </c>
      <c r="K56" s="1">
        <v>329611</v>
      </c>
      <c r="M56" s="1">
        <v>2079385540</v>
      </c>
    </row>
    <row r="57" spans="1:13" ht="21" x14ac:dyDescent="0.25">
      <c r="A57" s="2" t="s">
        <v>68</v>
      </c>
      <c r="C57" s="1">
        <v>1865556147</v>
      </c>
      <c r="E57" s="1">
        <v>0</v>
      </c>
      <c r="G57" s="1">
        <v>1865556147</v>
      </c>
      <c r="I57" s="1">
        <v>13244311232</v>
      </c>
      <c r="K57" s="1">
        <v>3213660</v>
      </c>
      <c r="M57" s="1">
        <v>13241097572</v>
      </c>
    </row>
    <row r="58" spans="1:13" ht="21" x14ac:dyDescent="0.25">
      <c r="A58" s="2" t="s">
        <v>67</v>
      </c>
      <c r="C58" s="1">
        <v>228095043</v>
      </c>
      <c r="E58" s="1">
        <v>0</v>
      </c>
      <c r="G58" s="1">
        <v>228095043</v>
      </c>
      <c r="I58" s="1">
        <v>1680089959</v>
      </c>
      <c r="K58" s="1">
        <v>0</v>
      </c>
      <c r="M58" s="1">
        <v>1680089959</v>
      </c>
    </row>
    <row r="59" spans="1:13" ht="21" x14ac:dyDescent="0.25">
      <c r="A59" s="2" t="s">
        <v>67</v>
      </c>
      <c r="C59" s="1">
        <v>158301872</v>
      </c>
      <c r="E59" s="1">
        <v>0</v>
      </c>
      <c r="G59" s="1">
        <v>158301872</v>
      </c>
      <c r="I59" s="1">
        <v>1379850478</v>
      </c>
      <c r="K59" s="1">
        <v>0</v>
      </c>
      <c r="M59" s="1">
        <v>1379850478</v>
      </c>
    </row>
    <row r="60" spans="1:13" ht="21" x14ac:dyDescent="0.25">
      <c r="A60" s="2" t="s">
        <v>68</v>
      </c>
      <c r="C60" s="1">
        <v>5930958890</v>
      </c>
      <c r="E60" s="1">
        <v>0</v>
      </c>
      <c r="G60" s="1">
        <v>5930958890</v>
      </c>
      <c r="I60" s="1">
        <v>40325775324</v>
      </c>
      <c r="K60" s="1">
        <v>11361934</v>
      </c>
      <c r="M60" s="1">
        <v>40314413390</v>
      </c>
    </row>
    <row r="61" spans="1:13" ht="21" x14ac:dyDescent="0.25">
      <c r="A61" s="2" t="s">
        <v>68</v>
      </c>
      <c r="C61" s="1">
        <v>2588054821</v>
      </c>
      <c r="E61" s="1">
        <v>0</v>
      </c>
      <c r="G61" s="1">
        <v>2588054821</v>
      </c>
      <c r="I61" s="1">
        <v>19157128912</v>
      </c>
      <c r="K61" s="1">
        <v>6662218</v>
      </c>
      <c r="M61" s="1">
        <v>19150466694</v>
      </c>
    </row>
    <row r="62" spans="1:13" ht="21" x14ac:dyDescent="0.25">
      <c r="A62" s="2" t="s">
        <v>68</v>
      </c>
      <c r="C62" s="1">
        <v>11888876732</v>
      </c>
      <c r="E62" s="1">
        <v>0</v>
      </c>
      <c r="G62" s="1">
        <v>11888876732</v>
      </c>
      <c r="I62" s="1">
        <v>83658431554</v>
      </c>
      <c r="K62" s="1">
        <v>24531443</v>
      </c>
      <c r="M62" s="1">
        <v>83633900111</v>
      </c>
    </row>
    <row r="63" spans="1:13" ht="21" x14ac:dyDescent="0.25">
      <c r="A63" s="2" t="s">
        <v>68</v>
      </c>
      <c r="C63" s="1">
        <v>398219174</v>
      </c>
      <c r="E63" s="1">
        <v>0</v>
      </c>
      <c r="G63" s="1">
        <v>398219174</v>
      </c>
      <c r="I63" s="1">
        <v>2464561592</v>
      </c>
      <c r="K63" s="1">
        <v>0</v>
      </c>
      <c r="M63" s="1">
        <v>2464561592</v>
      </c>
    </row>
    <row r="64" spans="1:13" ht="21" x14ac:dyDescent="0.25">
      <c r="A64" s="2" t="s">
        <v>67</v>
      </c>
      <c r="C64" s="1">
        <v>90823034</v>
      </c>
      <c r="E64" s="1">
        <v>0</v>
      </c>
      <c r="G64" s="1">
        <v>90823034</v>
      </c>
      <c r="I64" s="1">
        <v>2308946859</v>
      </c>
      <c r="K64" s="1">
        <v>0</v>
      </c>
      <c r="M64" s="1">
        <v>2308946859</v>
      </c>
    </row>
    <row r="65" spans="1:13" ht="21" x14ac:dyDescent="0.25">
      <c r="A65" s="2" t="s">
        <v>67</v>
      </c>
      <c r="C65" s="1">
        <v>110371338</v>
      </c>
      <c r="E65" s="1">
        <v>0</v>
      </c>
      <c r="G65" s="1">
        <v>110371338</v>
      </c>
      <c r="I65" s="1">
        <v>5034783204</v>
      </c>
      <c r="K65" s="1">
        <v>0</v>
      </c>
      <c r="M65" s="1">
        <v>5034783204</v>
      </c>
    </row>
    <row r="66" spans="1:13" ht="21" x14ac:dyDescent="0.25">
      <c r="A66" s="2" t="s">
        <v>69</v>
      </c>
      <c r="C66" s="1">
        <v>0</v>
      </c>
      <c r="E66" s="1">
        <v>0</v>
      </c>
      <c r="G66" s="1">
        <v>0</v>
      </c>
      <c r="I66" s="1">
        <v>110</v>
      </c>
      <c r="K66" s="1">
        <v>0</v>
      </c>
      <c r="M66" s="1">
        <v>110</v>
      </c>
    </row>
    <row r="67" spans="1:13" ht="21" x14ac:dyDescent="0.25">
      <c r="A67" s="2" t="s">
        <v>67</v>
      </c>
      <c r="C67" s="1">
        <v>1765200149</v>
      </c>
      <c r="E67" s="1">
        <v>0</v>
      </c>
      <c r="G67" s="1">
        <v>1765200149</v>
      </c>
      <c r="I67" s="1">
        <v>3322115156</v>
      </c>
      <c r="K67" s="1">
        <v>0</v>
      </c>
      <c r="M67" s="1">
        <v>3322115156</v>
      </c>
    </row>
    <row r="68" spans="1:13" ht="21" x14ac:dyDescent="0.25">
      <c r="A68" s="2" t="s">
        <v>67</v>
      </c>
      <c r="C68" s="1">
        <v>387613384</v>
      </c>
      <c r="E68" s="1">
        <v>0</v>
      </c>
      <c r="G68" s="1">
        <v>387613384</v>
      </c>
      <c r="I68" s="1">
        <v>845525969</v>
      </c>
      <c r="K68" s="1">
        <v>0</v>
      </c>
      <c r="M68" s="1">
        <v>845525969</v>
      </c>
    </row>
    <row r="69" spans="1:13" ht="21" x14ac:dyDescent="0.25">
      <c r="A69" s="2" t="s">
        <v>68</v>
      </c>
      <c r="C69" s="1">
        <v>5681260274</v>
      </c>
      <c r="E69" s="1">
        <v>0</v>
      </c>
      <c r="G69" s="1">
        <v>5681260274</v>
      </c>
      <c r="I69" s="1">
        <v>21407621898</v>
      </c>
      <c r="K69" s="1">
        <v>0</v>
      </c>
      <c r="M69" s="1">
        <v>21407621898</v>
      </c>
    </row>
    <row r="70" spans="1:13" ht="21" x14ac:dyDescent="0.25">
      <c r="A70" s="2" t="s">
        <v>68</v>
      </c>
      <c r="C70" s="1">
        <v>3955643852</v>
      </c>
      <c r="E70" s="1">
        <v>0</v>
      </c>
      <c r="G70" s="1">
        <v>3955643852</v>
      </c>
      <c r="I70" s="1">
        <v>14905306843</v>
      </c>
      <c r="K70" s="1">
        <v>0</v>
      </c>
      <c r="M70" s="1">
        <v>14905306843</v>
      </c>
    </row>
    <row r="71" spans="1:13" ht="21" x14ac:dyDescent="0.25">
      <c r="A71" s="2" t="s">
        <v>68</v>
      </c>
      <c r="C71" s="1">
        <v>1380493149</v>
      </c>
      <c r="E71" s="1">
        <v>0</v>
      </c>
      <c r="G71" s="1">
        <v>1380493149</v>
      </c>
      <c r="I71" s="1">
        <v>5208838346</v>
      </c>
      <c r="K71" s="1">
        <v>0</v>
      </c>
      <c r="M71" s="1">
        <v>5208838346</v>
      </c>
    </row>
    <row r="72" spans="1:13" ht="21" x14ac:dyDescent="0.25">
      <c r="A72" s="2" t="s">
        <v>68</v>
      </c>
      <c r="C72" s="1">
        <v>6663534249</v>
      </c>
      <c r="E72" s="1">
        <v>0</v>
      </c>
      <c r="G72" s="1">
        <v>6663534249</v>
      </c>
      <c r="I72" s="1">
        <v>24984471206</v>
      </c>
      <c r="K72" s="1">
        <v>0</v>
      </c>
      <c r="M72" s="1">
        <v>24984471206</v>
      </c>
    </row>
    <row r="73" spans="1:13" ht="21" x14ac:dyDescent="0.25">
      <c r="A73" s="2" t="s">
        <v>68</v>
      </c>
      <c r="C73" s="1">
        <v>1341369857</v>
      </c>
      <c r="E73" s="1">
        <v>0</v>
      </c>
      <c r="G73" s="1">
        <v>1341369857</v>
      </c>
      <c r="I73" s="1">
        <v>4394383534</v>
      </c>
      <c r="K73" s="1">
        <v>0</v>
      </c>
      <c r="M73" s="1">
        <v>4394383534</v>
      </c>
    </row>
    <row r="74" spans="1:13" ht="21" x14ac:dyDescent="0.25">
      <c r="A74" s="2" t="s">
        <v>68</v>
      </c>
      <c r="C74" s="1">
        <v>1334531521</v>
      </c>
      <c r="E74" s="1">
        <v>0</v>
      </c>
      <c r="G74" s="1">
        <v>1334531521</v>
      </c>
      <c r="I74" s="1">
        <v>4503400006</v>
      </c>
      <c r="K74" s="1">
        <v>0</v>
      </c>
      <c r="M74" s="1">
        <v>4503400006</v>
      </c>
    </row>
    <row r="75" spans="1:13" ht="21" x14ac:dyDescent="0.25">
      <c r="A75" s="2" t="s">
        <v>68</v>
      </c>
      <c r="C75" s="1">
        <v>824810957</v>
      </c>
      <c r="E75" s="1">
        <v>0</v>
      </c>
      <c r="G75" s="1">
        <v>824810957</v>
      </c>
      <c r="I75" s="1">
        <v>2702115044</v>
      </c>
      <c r="K75" s="1">
        <v>0</v>
      </c>
      <c r="M75" s="1">
        <v>2702115044</v>
      </c>
    </row>
    <row r="76" spans="1:13" ht="21" x14ac:dyDescent="0.25">
      <c r="A76" s="2" t="s">
        <v>68</v>
      </c>
      <c r="C76" s="1">
        <v>365326028</v>
      </c>
      <c r="E76" s="1">
        <v>0</v>
      </c>
      <c r="G76" s="1">
        <v>365326028</v>
      </c>
      <c r="I76" s="1">
        <v>1196823276</v>
      </c>
      <c r="K76" s="1">
        <v>0</v>
      </c>
      <c r="M76" s="1">
        <v>1196823276</v>
      </c>
    </row>
    <row r="77" spans="1:13" ht="21" x14ac:dyDescent="0.25">
      <c r="A77" s="2" t="s">
        <v>68</v>
      </c>
      <c r="C77" s="1">
        <v>1239320534</v>
      </c>
      <c r="E77" s="1">
        <v>0</v>
      </c>
      <c r="G77" s="1">
        <v>1239320534</v>
      </c>
      <c r="I77" s="1">
        <v>4060065738</v>
      </c>
      <c r="K77" s="1">
        <v>0</v>
      </c>
      <c r="M77" s="1">
        <v>4060065738</v>
      </c>
    </row>
    <row r="78" spans="1:13" ht="21" x14ac:dyDescent="0.25">
      <c r="A78" s="2" t="s">
        <v>68</v>
      </c>
      <c r="C78" s="1">
        <v>2004690423</v>
      </c>
      <c r="E78" s="1">
        <v>0</v>
      </c>
      <c r="G78" s="1">
        <v>2004690423</v>
      </c>
      <c r="I78" s="1">
        <v>6567449306</v>
      </c>
      <c r="K78" s="1">
        <v>0</v>
      </c>
      <c r="M78" s="1">
        <v>6567449306</v>
      </c>
    </row>
    <row r="79" spans="1:13" ht="21" x14ac:dyDescent="0.25">
      <c r="A79" s="2" t="s">
        <v>68</v>
      </c>
      <c r="C79" s="1">
        <v>415035634</v>
      </c>
      <c r="E79" s="1">
        <v>0</v>
      </c>
      <c r="G79" s="1">
        <v>415035634</v>
      </c>
      <c r="I79" s="1">
        <v>1359673958</v>
      </c>
      <c r="K79" s="1">
        <v>0</v>
      </c>
      <c r="M79" s="1">
        <v>1359673958</v>
      </c>
    </row>
    <row r="80" spans="1:13" ht="21" x14ac:dyDescent="0.25">
      <c r="A80" s="2" t="s">
        <v>68</v>
      </c>
      <c r="C80" s="1">
        <v>2456284928</v>
      </c>
      <c r="E80" s="1">
        <v>0</v>
      </c>
      <c r="G80" s="1">
        <v>2456284928</v>
      </c>
      <c r="I80" s="1">
        <v>8046891766</v>
      </c>
      <c r="K80" s="1">
        <v>0</v>
      </c>
      <c r="M80" s="1">
        <v>8046891766</v>
      </c>
    </row>
    <row r="81" spans="1:13" ht="21" x14ac:dyDescent="0.25">
      <c r="A81" s="2" t="s">
        <v>68</v>
      </c>
      <c r="C81" s="1">
        <v>239342449</v>
      </c>
      <c r="E81" s="1">
        <v>0</v>
      </c>
      <c r="G81" s="1">
        <v>239342449</v>
      </c>
      <c r="I81" s="1">
        <v>784095868</v>
      </c>
      <c r="K81" s="1">
        <v>0</v>
      </c>
      <c r="M81" s="1">
        <v>784095868</v>
      </c>
    </row>
    <row r="82" spans="1:13" ht="21" x14ac:dyDescent="0.25">
      <c r="A82" s="2" t="s">
        <v>67</v>
      </c>
      <c r="C82" s="1">
        <v>2196750383</v>
      </c>
      <c r="E82" s="1">
        <v>0</v>
      </c>
      <c r="G82" s="1">
        <v>2196750383</v>
      </c>
      <c r="I82" s="1">
        <v>2490311224</v>
      </c>
      <c r="K82" s="1">
        <v>0</v>
      </c>
      <c r="M82" s="1">
        <v>2490311224</v>
      </c>
    </row>
    <row r="83" spans="1:13" ht="21" x14ac:dyDescent="0.25">
      <c r="A83" s="2" t="s">
        <v>67</v>
      </c>
      <c r="C83" s="1">
        <v>1237656295</v>
      </c>
      <c r="E83" s="1">
        <v>0</v>
      </c>
      <c r="G83" s="1">
        <v>1237656295</v>
      </c>
      <c r="I83" s="1">
        <v>1237669662</v>
      </c>
      <c r="K83" s="1">
        <v>0</v>
      </c>
      <c r="M83" s="1">
        <v>1237669662</v>
      </c>
    </row>
    <row r="84" spans="1:13" ht="21.75" thickBot="1" x14ac:dyDescent="0.3">
      <c r="A84" s="2" t="s">
        <v>67</v>
      </c>
      <c r="C84" s="1">
        <v>1027451877</v>
      </c>
      <c r="E84" s="1">
        <v>0</v>
      </c>
      <c r="G84" s="1">
        <v>1027451877</v>
      </c>
      <c r="I84" s="1">
        <v>1027451877</v>
      </c>
      <c r="K84" s="1">
        <v>0</v>
      </c>
      <c r="M84" s="1">
        <v>1027451877</v>
      </c>
    </row>
    <row r="85" spans="1:13" ht="21.75" thickBot="1" x14ac:dyDescent="0.3">
      <c r="A85" s="2" t="s">
        <v>39</v>
      </c>
      <c r="C85" s="4">
        <f>SUM(C8:C84)</f>
        <v>139736238930</v>
      </c>
      <c r="D85" s="2"/>
      <c r="E85" s="4">
        <f>SUM(E8:E84)</f>
        <v>0</v>
      </c>
      <c r="F85" s="2"/>
      <c r="G85" s="4">
        <f>SUM(G8:G84)</f>
        <v>139736238930</v>
      </c>
      <c r="H85" s="2"/>
      <c r="I85" s="4">
        <f>SUM(I8:I84)</f>
        <v>839486335285</v>
      </c>
      <c r="J85" s="2"/>
      <c r="K85" s="4">
        <f>SUM(K8:K84)</f>
        <v>136203418</v>
      </c>
      <c r="L85" s="2"/>
      <c r="M85" s="4">
        <f>SUM(M8:M84)</f>
        <v>839350131867</v>
      </c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"/>
  <sheetViews>
    <sheetView rightToLeft="1" topLeftCell="A5" workbookViewId="0">
      <selection activeCell="E24" sqref="E24:E25"/>
    </sheetView>
  </sheetViews>
  <sheetFormatPr defaultRowHeight="18.75" x14ac:dyDescent="0.25"/>
  <cols>
    <col min="1" max="1" width="32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</row>
    <row r="3" spans="1:13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  <c r="H3" s="30" t="s">
        <v>72</v>
      </c>
      <c r="I3" s="30" t="s">
        <v>72</v>
      </c>
      <c r="J3" s="30" t="s">
        <v>72</v>
      </c>
      <c r="K3" s="30" t="s">
        <v>72</v>
      </c>
      <c r="L3" s="30" t="s">
        <v>72</v>
      </c>
      <c r="M3" s="30" t="s">
        <v>72</v>
      </c>
    </row>
    <row r="4" spans="1:13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</row>
    <row r="6" spans="1:13" ht="27" thickBot="1" x14ac:dyDescent="0.3">
      <c r="A6" s="3" t="s">
        <v>73</v>
      </c>
      <c r="C6" s="29" t="s">
        <v>74</v>
      </c>
      <c r="D6" s="29" t="s">
        <v>74</v>
      </c>
      <c r="E6" s="29" t="s">
        <v>74</v>
      </c>
      <c r="F6" s="29" t="s">
        <v>74</v>
      </c>
      <c r="G6" s="29" t="s">
        <v>74</v>
      </c>
      <c r="I6" s="29" t="s">
        <v>75</v>
      </c>
      <c r="J6" s="29" t="s">
        <v>75</v>
      </c>
      <c r="K6" s="29" t="s">
        <v>75</v>
      </c>
      <c r="L6" s="29" t="s">
        <v>75</v>
      </c>
      <c r="M6" s="29" t="s">
        <v>75</v>
      </c>
    </row>
    <row r="7" spans="1:13" ht="27" thickBot="1" x14ac:dyDescent="0.3">
      <c r="A7" s="29" t="s">
        <v>76</v>
      </c>
      <c r="C7" s="29" t="s">
        <v>77</v>
      </c>
      <c r="E7" s="29" t="s">
        <v>78</v>
      </c>
      <c r="G7" s="29" t="s">
        <v>79</v>
      </c>
      <c r="I7" s="29" t="s">
        <v>77</v>
      </c>
      <c r="K7" s="29" t="s">
        <v>78</v>
      </c>
      <c r="M7" s="29" t="s">
        <v>79</v>
      </c>
    </row>
    <row r="8" spans="1:13" ht="21" x14ac:dyDescent="0.25">
      <c r="A8" s="2" t="s">
        <v>59</v>
      </c>
      <c r="C8" s="1">
        <v>469864262</v>
      </c>
      <c r="E8" s="1">
        <v>0</v>
      </c>
      <c r="G8" s="1">
        <v>469864262</v>
      </c>
      <c r="I8" s="1">
        <v>469864262</v>
      </c>
      <c r="K8" s="1">
        <v>0</v>
      </c>
      <c r="M8" s="1">
        <v>469864262</v>
      </c>
    </row>
    <row r="9" spans="1:13" ht="21" x14ac:dyDescent="0.25">
      <c r="A9" s="2" t="s">
        <v>58</v>
      </c>
      <c r="C9" s="1">
        <v>1863541635</v>
      </c>
      <c r="E9" s="1">
        <v>0</v>
      </c>
      <c r="G9" s="1">
        <v>1863541635</v>
      </c>
      <c r="I9" s="1">
        <v>13397629212</v>
      </c>
      <c r="K9" s="1">
        <v>0</v>
      </c>
      <c r="M9" s="1">
        <v>13397629212</v>
      </c>
    </row>
    <row r="10" spans="1:13" ht="21" x14ac:dyDescent="0.25">
      <c r="A10" s="2" t="s">
        <v>57</v>
      </c>
      <c r="C10" s="1">
        <v>187331241</v>
      </c>
      <c r="E10" s="1">
        <v>0</v>
      </c>
      <c r="G10" s="1">
        <v>187331241</v>
      </c>
      <c r="I10" s="1">
        <v>1340717598</v>
      </c>
      <c r="K10" s="1">
        <v>0</v>
      </c>
      <c r="M10" s="1">
        <v>1340717598</v>
      </c>
    </row>
    <row r="11" spans="1:13" ht="21" x14ac:dyDescent="0.25">
      <c r="A11" s="2" t="s">
        <v>56</v>
      </c>
      <c r="C11" s="1">
        <v>50846296</v>
      </c>
      <c r="E11" s="1">
        <v>0</v>
      </c>
      <c r="G11" s="1">
        <v>50846296</v>
      </c>
      <c r="I11" s="1">
        <v>380761721</v>
      </c>
      <c r="K11" s="1">
        <v>0</v>
      </c>
      <c r="M11" s="1">
        <v>380761721</v>
      </c>
    </row>
    <row r="12" spans="1:13" ht="21" x14ac:dyDescent="0.25">
      <c r="A12" s="2" t="s">
        <v>55</v>
      </c>
      <c r="C12" s="1">
        <v>92077879</v>
      </c>
      <c r="E12" s="1">
        <v>0</v>
      </c>
      <c r="G12" s="1">
        <v>92077879</v>
      </c>
      <c r="I12" s="1">
        <v>667306862</v>
      </c>
      <c r="K12" s="1">
        <v>0</v>
      </c>
      <c r="M12" s="1">
        <v>667306862</v>
      </c>
    </row>
    <row r="13" spans="1:13" ht="21" x14ac:dyDescent="0.25">
      <c r="A13" s="2" t="s">
        <v>54</v>
      </c>
      <c r="C13" s="1">
        <v>3780821919</v>
      </c>
      <c r="E13" s="1">
        <v>0</v>
      </c>
      <c r="G13" s="1">
        <v>3780821919</v>
      </c>
      <c r="I13" s="1">
        <v>26826903527</v>
      </c>
      <c r="K13" s="1">
        <v>0</v>
      </c>
      <c r="M13" s="1">
        <v>26826903527</v>
      </c>
    </row>
    <row r="14" spans="1:13" ht="21" x14ac:dyDescent="0.25">
      <c r="A14" s="2" t="s">
        <v>53</v>
      </c>
      <c r="C14" s="1">
        <v>95723883</v>
      </c>
      <c r="E14" s="1">
        <v>0</v>
      </c>
      <c r="G14" s="1">
        <v>95723883</v>
      </c>
      <c r="I14" s="1">
        <v>670865371</v>
      </c>
      <c r="K14" s="1">
        <v>0</v>
      </c>
      <c r="M14" s="1">
        <v>670865371</v>
      </c>
    </row>
    <row r="15" spans="1:13" ht="21" x14ac:dyDescent="0.25">
      <c r="A15" s="2" t="s">
        <v>52</v>
      </c>
      <c r="C15" s="1">
        <v>367822995</v>
      </c>
      <c r="E15" s="1">
        <v>0</v>
      </c>
      <c r="G15" s="1">
        <v>367822995</v>
      </c>
      <c r="I15" s="1">
        <v>2668717029</v>
      </c>
      <c r="K15" s="1">
        <v>0</v>
      </c>
      <c r="M15" s="1">
        <v>2668717029</v>
      </c>
    </row>
    <row r="16" spans="1:13" ht="21.75" thickBot="1" x14ac:dyDescent="0.3">
      <c r="A16" s="2" t="s">
        <v>51</v>
      </c>
      <c r="C16" s="1">
        <v>174867340</v>
      </c>
      <c r="E16" s="1">
        <v>0</v>
      </c>
      <c r="G16" s="1">
        <v>174867340</v>
      </c>
      <c r="I16" s="1">
        <v>1248977183</v>
      </c>
      <c r="K16" s="1">
        <v>0</v>
      </c>
      <c r="M16" s="1">
        <v>1248977183</v>
      </c>
    </row>
    <row r="17" spans="1:13" ht="21.75" thickBot="1" x14ac:dyDescent="0.3">
      <c r="A17" s="2" t="s">
        <v>39</v>
      </c>
      <c r="C17" s="4">
        <f>SUM(C8:C16)</f>
        <v>7082897450</v>
      </c>
      <c r="D17" s="2"/>
      <c r="E17" s="4">
        <f>SUM(E8:E16)</f>
        <v>0</v>
      </c>
      <c r="F17" s="2"/>
      <c r="G17" s="4">
        <f>SUM(G8:G16)</f>
        <v>7082897450</v>
      </c>
      <c r="H17" s="2"/>
      <c r="I17" s="4">
        <f>SUM(I8:I16)</f>
        <v>47671742765</v>
      </c>
      <c r="J17" s="2"/>
      <c r="K17" s="4">
        <f>SUM(K8:K16)</f>
        <v>0</v>
      </c>
      <c r="L17" s="2"/>
      <c r="M17" s="4">
        <f>SUM(M8:M16)</f>
        <v>47671742765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0"/>
  <sheetViews>
    <sheetView rightToLeft="1" topLeftCell="A28" workbookViewId="0">
      <selection activeCell="M46" sqref="M46"/>
    </sheetView>
  </sheetViews>
  <sheetFormatPr defaultRowHeight="18.75" x14ac:dyDescent="0.25"/>
  <cols>
    <col min="1" max="1" width="34.7109375" style="1" bestFit="1" customWidth="1"/>
    <col min="2" max="2" width="1" style="1" customWidth="1"/>
    <col min="3" max="3" width="20" style="1" customWidth="1"/>
    <col min="4" max="4" width="1" style="1" customWidth="1"/>
    <col min="5" max="5" width="25" style="1" customWidth="1"/>
    <col min="6" max="6" width="1" style="1" customWidth="1"/>
    <col min="7" max="7" width="25" style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</row>
    <row r="3" spans="1:17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  <c r="H3" s="30" t="s">
        <v>72</v>
      </c>
      <c r="I3" s="30" t="s">
        <v>72</v>
      </c>
      <c r="J3" s="30" t="s">
        <v>72</v>
      </c>
      <c r="K3" s="30" t="s">
        <v>72</v>
      </c>
      <c r="L3" s="30" t="s">
        <v>72</v>
      </c>
      <c r="M3" s="30" t="s">
        <v>72</v>
      </c>
      <c r="N3" s="30" t="s">
        <v>72</v>
      </c>
      <c r="O3" s="30" t="s">
        <v>72</v>
      </c>
      <c r="P3" s="30" t="s">
        <v>72</v>
      </c>
      <c r="Q3" s="30" t="s">
        <v>72</v>
      </c>
    </row>
    <row r="4" spans="1:17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</row>
    <row r="6" spans="1:17" ht="26.25" x14ac:dyDescent="0.25">
      <c r="A6" s="29" t="s">
        <v>3</v>
      </c>
      <c r="C6" s="29" t="s">
        <v>74</v>
      </c>
      <c r="D6" s="29" t="s">
        <v>74</v>
      </c>
      <c r="E6" s="29" t="s">
        <v>74</v>
      </c>
      <c r="F6" s="29" t="s">
        <v>74</v>
      </c>
      <c r="G6" s="29" t="s">
        <v>74</v>
      </c>
      <c r="H6" s="29" t="s">
        <v>74</v>
      </c>
      <c r="I6" s="29" t="s">
        <v>74</v>
      </c>
      <c r="K6" s="29" t="s">
        <v>75</v>
      </c>
      <c r="L6" s="29" t="s">
        <v>75</v>
      </c>
      <c r="M6" s="29" t="s">
        <v>75</v>
      </c>
      <c r="N6" s="29" t="s">
        <v>75</v>
      </c>
      <c r="O6" s="29" t="s">
        <v>75</v>
      </c>
      <c r="P6" s="29" t="s">
        <v>75</v>
      </c>
      <c r="Q6" s="29" t="s">
        <v>75</v>
      </c>
    </row>
    <row r="7" spans="1:17" ht="26.25" x14ac:dyDescent="0.25">
      <c r="A7" s="29" t="s">
        <v>3</v>
      </c>
      <c r="C7" s="29" t="s">
        <v>7</v>
      </c>
      <c r="E7" s="29" t="s">
        <v>90</v>
      </c>
      <c r="G7" s="29" t="s">
        <v>91</v>
      </c>
      <c r="I7" s="29" t="s">
        <v>93</v>
      </c>
      <c r="K7" s="29" t="s">
        <v>7</v>
      </c>
      <c r="M7" s="29" t="s">
        <v>90</v>
      </c>
      <c r="O7" s="29" t="s">
        <v>91</v>
      </c>
      <c r="Q7" s="29" t="s">
        <v>93</v>
      </c>
    </row>
    <row r="8" spans="1:17" ht="21" x14ac:dyDescent="0.25">
      <c r="A8" s="2" t="s">
        <v>16</v>
      </c>
      <c r="C8" s="1">
        <v>131249357</v>
      </c>
      <c r="E8" s="1">
        <v>12162701699594</v>
      </c>
      <c r="G8" s="1">
        <v>11628267261677</v>
      </c>
      <c r="I8" s="1">
        <f>+E8-G8</f>
        <v>534434437917</v>
      </c>
      <c r="K8" s="1">
        <v>498525897</v>
      </c>
      <c r="M8" s="1">
        <v>37144148941409</v>
      </c>
      <c r="O8" s="1">
        <v>35801782259526</v>
      </c>
      <c r="Q8" s="1">
        <f>+M8-O8</f>
        <v>1342366681883</v>
      </c>
    </row>
    <row r="9" spans="1:17" ht="21" x14ac:dyDescent="0.25">
      <c r="A9" s="2" t="s">
        <v>32</v>
      </c>
      <c r="C9" s="1">
        <v>12200000</v>
      </c>
      <c r="E9" s="1">
        <v>299582488212</v>
      </c>
      <c r="G9" s="1">
        <v>272413864548</v>
      </c>
      <c r="I9" s="1">
        <f t="shared" ref="I9:I39" si="0">+E9-G9</f>
        <v>27168623664</v>
      </c>
      <c r="K9" s="1">
        <v>12200000</v>
      </c>
      <c r="M9" s="1">
        <v>299582488212</v>
      </c>
      <c r="O9" s="1">
        <v>272413864548</v>
      </c>
      <c r="Q9" s="1">
        <f t="shared" ref="Q9:Q39" si="1">+M9-O9</f>
        <v>27168623664</v>
      </c>
    </row>
    <row r="10" spans="1:17" ht="21" x14ac:dyDescent="0.25">
      <c r="A10" s="2" t="s">
        <v>17</v>
      </c>
      <c r="C10" s="1">
        <v>167053156</v>
      </c>
      <c r="E10" s="1">
        <v>488353038648</v>
      </c>
      <c r="G10" s="1">
        <v>432436556509</v>
      </c>
      <c r="I10" s="1">
        <f t="shared" si="0"/>
        <v>55916482139</v>
      </c>
      <c r="K10" s="1">
        <v>685586950</v>
      </c>
      <c r="M10" s="1">
        <v>1780409978613</v>
      </c>
      <c r="O10" s="1">
        <v>1718820024051</v>
      </c>
      <c r="Q10" s="1">
        <f t="shared" si="1"/>
        <v>61589954562</v>
      </c>
    </row>
    <row r="11" spans="1:17" ht="21" x14ac:dyDescent="0.25">
      <c r="A11" s="2" t="s">
        <v>18</v>
      </c>
      <c r="C11" s="1">
        <v>56131896</v>
      </c>
      <c r="E11" s="1">
        <v>1612486443794</v>
      </c>
      <c r="G11" s="1">
        <v>1409096931963</v>
      </c>
      <c r="I11" s="1">
        <f t="shared" si="0"/>
        <v>203389511831</v>
      </c>
      <c r="K11" s="1">
        <v>393915147</v>
      </c>
      <c r="M11" s="1">
        <v>8489731139130</v>
      </c>
      <c r="O11" s="1">
        <v>8144771591095</v>
      </c>
      <c r="Q11" s="1">
        <f t="shared" si="1"/>
        <v>344959548035</v>
      </c>
    </row>
    <row r="12" spans="1:17" ht="21" x14ac:dyDescent="0.25">
      <c r="A12" s="2" t="s">
        <v>28</v>
      </c>
      <c r="C12" s="1">
        <v>51050029</v>
      </c>
      <c r="E12" s="1">
        <v>635956794920</v>
      </c>
      <c r="G12" s="1">
        <v>555735443165</v>
      </c>
      <c r="I12" s="1">
        <f t="shared" si="0"/>
        <v>80221351755</v>
      </c>
      <c r="K12" s="1">
        <v>519351081</v>
      </c>
      <c r="M12" s="1">
        <v>5055616288572</v>
      </c>
      <c r="O12" s="1">
        <v>4895055596563</v>
      </c>
      <c r="Q12" s="1">
        <f t="shared" si="1"/>
        <v>160560692009</v>
      </c>
    </row>
    <row r="13" spans="1:17" ht="21" x14ac:dyDescent="0.25">
      <c r="A13" s="2" t="s">
        <v>26</v>
      </c>
      <c r="C13" s="1">
        <v>90132144</v>
      </c>
      <c r="E13" s="1">
        <v>1983259570679</v>
      </c>
      <c r="G13" s="1">
        <v>1534767744611</v>
      </c>
      <c r="I13" s="1">
        <f t="shared" si="0"/>
        <v>448491826068</v>
      </c>
      <c r="K13" s="1">
        <v>350060073</v>
      </c>
      <c r="M13" s="1">
        <v>5675730474936</v>
      </c>
      <c r="O13" s="1">
        <v>5199571460095</v>
      </c>
      <c r="Q13" s="1">
        <f t="shared" si="1"/>
        <v>476159014841</v>
      </c>
    </row>
    <row r="14" spans="1:17" ht="21" x14ac:dyDescent="0.25">
      <c r="A14" s="2" t="s">
        <v>21</v>
      </c>
      <c r="C14" s="1">
        <v>1244070</v>
      </c>
      <c r="E14" s="1">
        <v>8826184070</v>
      </c>
      <c r="G14" s="1">
        <v>11400224953</v>
      </c>
      <c r="I14" s="1">
        <f t="shared" si="0"/>
        <v>-2574040883</v>
      </c>
      <c r="K14" s="1">
        <v>50641172</v>
      </c>
      <c r="M14" s="1">
        <v>334359662961</v>
      </c>
      <c r="O14" s="1">
        <v>493975201469</v>
      </c>
      <c r="Q14" s="1">
        <f t="shared" si="1"/>
        <v>-159615538508</v>
      </c>
    </row>
    <row r="15" spans="1:17" ht="21" x14ac:dyDescent="0.25">
      <c r="A15" s="2" t="s">
        <v>23</v>
      </c>
      <c r="C15" s="1">
        <v>104934095</v>
      </c>
      <c r="E15" s="1">
        <v>1301803047369</v>
      </c>
      <c r="G15" s="1">
        <v>1180882071981</v>
      </c>
      <c r="I15" s="1">
        <f t="shared" si="0"/>
        <v>120920975388</v>
      </c>
      <c r="K15" s="1">
        <v>668659547</v>
      </c>
      <c r="M15" s="1">
        <v>7029254692379</v>
      </c>
      <c r="O15" s="1">
        <v>6991312345700</v>
      </c>
      <c r="Q15" s="1">
        <f t="shared" si="1"/>
        <v>37942346679</v>
      </c>
    </row>
    <row r="16" spans="1:17" ht="21" x14ac:dyDescent="0.25">
      <c r="A16" s="2" t="s">
        <v>34</v>
      </c>
      <c r="C16" s="1">
        <v>237878778</v>
      </c>
      <c r="E16" s="1">
        <v>2742649330590</v>
      </c>
      <c r="G16" s="1">
        <v>2736797775936</v>
      </c>
      <c r="I16" s="1">
        <f t="shared" si="0"/>
        <v>5851554654</v>
      </c>
      <c r="K16" s="1">
        <v>332685779</v>
      </c>
      <c r="M16" s="1">
        <v>3766645095546</v>
      </c>
      <c r="O16" s="1">
        <v>3738086317636</v>
      </c>
      <c r="Q16" s="1">
        <f t="shared" si="1"/>
        <v>28558777910</v>
      </c>
    </row>
    <row r="17" spans="1:17" ht="21" x14ac:dyDescent="0.25">
      <c r="A17" s="2" t="s">
        <v>19</v>
      </c>
      <c r="C17" s="1">
        <v>4814182721</v>
      </c>
      <c r="E17" s="1">
        <v>116554966556834</v>
      </c>
      <c r="G17" s="1">
        <v>116508240278744</v>
      </c>
      <c r="I17" s="1">
        <f t="shared" si="0"/>
        <v>46726278090</v>
      </c>
      <c r="K17" s="1">
        <v>42108763464</v>
      </c>
      <c r="M17" s="1">
        <v>946790817877577</v>
      </c>
      <c r="O17" s="1">
        <v>946389736114669</v>
      </c>
      <c r="Q17" s="1">
        <f t="shared" si="1"/>
        <v>401081762908</v>
      </c>
    </row>
    <row r="18" spans="1:17" ht="21" x14ac:dyDescent="0.25">
      <c r="A18" s="2" t="s">
        <v>36</v>
      </c>
      <c r="C18" s="1">
        <v>2448826</v>
      </c>
      <c r="E18" s="1">
        <v>218925044400</v>
      </c>
      <c r="G18" s="1">
        <v>218925044400</v>
      </c>
      <c r="I18" s="1">
        <f t="shared" si="0"/>
        <v>0</v>
      </c>
      <c r="K18" s="1">
        <v>42248826</v>
      </c>
      <c r="M18" s="1">
        <v>3635485428051</v>
      </c>
      <c r="O18" s="1">
        <v>3620470447502</v>
      </c>
      <c r="Q18" s="1">
        <f t="shared" si="1"/>
        <v>15014980549</v>
      </c>
    </row>
    <row r="19" spans="1:17" ht="21" x14ac:dyDescent="0.25">
      <c r="A19" s="2" t="s">
        <v>37</v>
      </c>
      <c r="C19" s="1">
        <v>74460252</v>
      </c>
      <c r="E19" s="1">
        <v>8312538397054</v>
      </c>
      <c r="G19" s="1">
        <v>8289677268746</v>
      </c>
      <c r="I19" s="1">
        <f t="shared" si="0"/>
        <v>22861128308</v>
      </c>
      <c r="K19" s="1">
        <v>123637479</v>
      </c>
      <c r="M19" s="1">
        <v>13407147687841</v>
      </c>
      <c r="O19" s="1">
        <v>13373503997242</v>
      </c>
      <c r="Q19" s="1">
        <f t="shared" si="1"/>
        <v>33643690599</v>
      </c>
    </row>
    <row r="20" spans="1:17" ht="21" x14ac:dyDescent="0.25">
      <c r="A20" s="2" t="s">
        <v>33</v>
      </c>
      <c r="C20" s="1">
        <v>268562</v>
      </c>
      <c r="E20" s="1">
        <v>18245314557</v>
      </c>
      <c r="G20" s="1">
        <v>13488484294</v>
      </c>
      <c r="I20" s="1">
        <f t="shared" si="0"/>
        <v>4756830263</v>
      </c>
      <c r="K20" s="1">
        <v>6958945</v>
      </c>
      <c r="M20" s="1">
        <v>334483624408</v>
      </c>
      <c r="O20" s="1">
        <v>349342704612</v>
      </c>
      <c r="Q20" s="1">
        <f t="shared" si="1"/>
        <v>-14859080204</v>
      </c>
    </row>
    <row r="21" spans="1:17" ht="21" x14ac:dyDescent="0.25">
      <c r="A21" s="2" t="s">
        <v>30</v>
      </c>
      <c r="C21" s="1">
        <v>19700000</v>
      </c>
      <c r="E21" s="1">
        <v>414884527110</v>
      </c>
      <c r="G21" s="1">
        <v>391560804202</v>
      </c>
      <c r="I21" s="1">
        <f t="shared" si="0"/>
        <v>23323722908</v>
      </c>
      <c r="K21" s="1">
        <v>19700000</v>
      </c>
      <c r="M21" s="1">
        <v>414884527110</v>
      </c>
      <c r="O21" s="1">
        <v>391560804202</v>
      </c>
      <c r="Q21" s="1">
        <f t="shared" si="1"/>
        <v>23323722908</v>
      </c>
    </row>
    <row r="22" spans="1:17" ht="21" x14ac:dyDescent="0.25">
      <c r="A22" s="2" t="s">
        <v>22</v>
      </c>
      <c r="C22" s="1">
        <v>72701329</v>
      </c>
      <c r="E22" s="1">
        <v>1478972717634</v>
      </c>
      <c r="G22" s="1">
        <v>1024778001628</v>
      </c>
      <c r="I22" s="1">
        <f t="shared" si="0"/>
        <v>454194716006</v>
      </c>
      <c r="K22" s="1">
        <v>524806989</v>
      </c>
      <c r="M22" s="1">
        <v>7429563885074</v>
      </c>
      <c r="O22" s="1">
        <v>6771900046701</v>
      </c>
      <c r="Q22" s="1">
        <f t="shared" si="1"/>
        <v>657663838373</v>
      </c>
    </row>
    <row r="23" spans="1:17" ht="21" x14ac:dyDescent="0.25">
      <c r="A23" s="2" t="s">
        <v>27</v>
      </c>
      <c r="C23" s="1">
        <v>123138918</v>
      </c>
      <c r="E23" s="1">
        <v>2027946211835</v>
      </c>
      <c r="G23" s="1">
        <v>1878948857195</v>
      </c>
      <c r="I23" s="1">
        <f t="shared" si="0"/>
        <v>148997354640</v>
      </c>
      <c r="K23" s="1">
        <v>665792988</v>
      </c>
      <c r="M23" s="1">
        <v>8569138529679</v>
      </c>
      <c r="O23" s="1">
        <v>8181732911227</v>
      </c>
      <c r="Q23" s="1">
        <f t="shared" si="1"/>
        <v>387405618452</v>
      </c>
    </row>
    <row r="24" spans="1:17" ht="21" x14ac:dyDescent="0.25">
      <c r="A24" s="2" t="s">
        <v>25</v>
      </c>
      <c r="C24" s="1">
        <v>289087136</v>
      </c>
      <c r="E24" s="1">
        <v>11155748289871</v>
      </c>
      <c r="G24" s="1">
        <v>10390336818601</v>
      </c>
      <c r="I24" s="1">
        <f t="shared" si="0"/>
        <v>765411471270</v>
      </c>
      <c r="K24" s="1">
        <v>1006003059</v>
      </c>
      <c r="M24" s="1">
        <v>29152169135121</v>
      </c>
      <c r="O24" s="1">
        <v>27986070508187</v>
      </c>
      <c r="Q24" s="1">
        <f t="shared" si="1"/>
        <v>1166098626934</v>
      </c>
    </row>
    <row r="25" spans="1:17" ht="21" x14ac:dyDescent="0.25">
      <c r="A25" s="2" t="s">
        <v>24</v>
      </c>
      <c r="C25" s="1">
        <v>83939840</v>
      </c>
      <c r="E25" s="1">
        <v>2099917861793</v>
      </c>
      <c r="G25" s="1">
        <v>1978468733766</v>
      </c>
      <c r="I25" s="1">
        <f t="shared" si="0"/>
        <v>121449128027</v>
      </c>
      <c r="K25" s="1">
        <v>443236409</v>
      </c>
      <c r="M25" s="1">
        <v>9888173443342</v>
      </c>
      <c r="O25" s="1">
        <v>9693625631910</v>
      </c>
      <c r="Q25" s="1">
        <f t="shared" si="1"/>
        <v>194547811432</v>
      </c>
    </row>
    <row r="26" spans="1:17" ht="21" x14ac:dyDescent="0.25">
      <c r="A26" s="2" t="s">
        <v>31</v>
      </c>
      <c r="C26" s="1">
        <v>8000000</v>
      </c>
      <c r="E26" s="1">
        <v>300705074117</v>
      </c>
      <c r="G26" s="1">
        <v>253071017474</v>
      </c>
      <c r="I26" s="1">
        <f t="shared" si="0"/>
        <v>47634056643</v>
      </c>
      <c r="K26" s="1">
        <v>20900000</v>
      </c>
      <c r="M26" s="1">
        <v>730066864252</v>
      </c>
      <c r="O26" s="1">
        <v>661155360318</v>
      </c>
      <c r="Q26" s="1">
        <f t="shared" si="1"/>
        <v>68911503934</v>
      </c>
    </row>
    <row r="27" spans="1:17" ht="21" x14ac:dyDescent="0.25">
      <c r="A27" s="2" t="s">
        <v>20</v>
      </c>
      <c r="C27" s="1">
        <v>1268374</v>
      </c>
      <c r="E27" s="1">
        <v>47035434749</v>
      </c>
      <c r="G27" s="1">
        <v>46097357527</v>
      </c>
      <c r="I27" s="1">
        <f t="shared" si="0"/>
        <v>938077222</v>
      </c>
      <c r="K27" s="1">
        <v>17429438</v>
      </c>
      <c r="M27" s="1">
        <v>608107158422</v>
      </c>
      <c r="O27" s="1">
        <v>600494599561</v>
      </c>
      <c r="Q27" s="1">
        <f t="shared" si="1"/>
        <v>7612558861</v>
      </c>
    </row>
    <row r="28" spans="1:17" ht="21" x14ac:dyDescent="0.25">
      <c r="A28" s="2" t="s">
        <v>38</v>
      </c>
      <c r="C28" s="1">
        <v>119500000</v>
      </c>
      <c r="E28" s="1">
        <v>824682773962</v>
      </c>
      <c r="G28" s="1">
        <v>759422500000</v>
      </c>
      <c r="I28" s="1">
        <f t="shared" si="0"/>
        <v>65260273962</v>
      </c>
      <c r="K28" s="1">
        <v>119500000</v>
      </c>
      <c r="M28" s="1">
        <v>824682773962</v>
      </c>
      <c r="O28" s="1">
        <v>759422500000</v>
      </c>
      <c r="Q28" s="1">
        <f t="shared" si="1"/>
        <v>65260273962</v>
      </c>
    </row>
    <row r="29" spans="1:17" ht="21" x14ac:dyDescent="0.25">
      <c r="A29" s="2" t="s">
        <v>15</v>
      </c>
      <c r="C29" s="1">
        <v>124325409</v>
      </c>
      <c r="E29" s="1">
        <v>50572184632176</v>
      </c>
      <c r="G29" s="1">
        <v>47655487236292</v>
      </c>
      <c r="I29" s="1">
        <f t="shared" si="0"/>
        <v>2916697395884</v>
      </c>
      <c r="K29" s="1">
        <v>1800811217</v>
      </c>
      <c r="M29" s="1">
        <v>490112259035827</v>
      </c>
      <c r="O29" s="1">
        <v>480686864502712</v>
      </c>
      <c r="Q29" s="1">
        <f t="shared" si="1"/>
        <v>9425394533115</v>
      </c>
    </row>
    <row r="30" spans="1:17" ht="21" x14ac:dyDescent="0.25">
      <c r="A30" s="2" t="s">
        <v>29</v>
      </c>
      <c r="C30" s="1">
        <v>5400000</v>
      </c>
      <c r="E30" s="1">
        <v>106642911099</v>
      </c>
      <c r="G30" s="1">
        <v>91021151601</v>
      </c>
      <c r="I30" s="1">
        <f t="shared" si="0"/>
        <v>15621759498</v>
      </c>
      <c r="K30" s="1">
        <v>73900000</v>
      </c>
      <c r="M30" s="1">
        <v>1360180465000</v>
      </c>
      <c r="O30" s="1">
        <v>1231036318616</v>
      </c>
      <c r="Q30" s="1">
        <f t="shared" si="1"/>
        <v>129144146384</v>
      </c>
    </row>
    <row r="31" spans="1:17" ht="21" x14ac:dyDescent="0.25">
      <c r="A31" s="2" t="s">
        <v>94</v>
      </c>
      <c r="C31" s="1">
        <v>0</v>
      </c>
      <c r="E31" s="1">
        <v>0</v>
      </c>
      <c r="G31" s="1">
        <v>0</v>
      </c>
      <c r="I31" s="1">
        <f t="shared" si="0"/>
        <v>0</v>
      </c>
      <c r="K31" s="1">
        <v>144832255</v>
      </c>
      <c r="M31" s="1">
        <v>2012038329625</v>
      </c>
      <c r="O31" s="1">
        <v>2000959036433</v>
      </c>
      <c r="Q31" s="1">
        <f t="shared" si="1"/>
        <v>11079293192</v>
      </c>
    </row>
    <row r="32" spans="1:17" ht="21" x14ac:dyDescent="0.25">
      <c r="A32" s="2" t="s">
        <v>96</v>
      </c>
      <c r="C32" s="1">
        <v>0</v>
      </c>
      <c r="E32" s="1">
        <v>0</v>
      </c>
      <c r="G32" s="1">
        <v>0</v>
      </c>
      <c r="I32" s="1">
        <f t="shared" si="0"/>
        <v>0</v>
      </c>
      <c r="K32" s="1">
        <v>287188378</v>
      </c>
      <c r="M32" s="1">
        <v>3820922645739</v>
      </c>
      <c r="O32" s="1">
        <v>3804541204294</v>
      </c>
      <c r="Q32" s="1">
        <f t="shared" si="1"/>
        <v>16381441445</v>
      </c>
    </row>
    <row r="33" spans="1:17" ht="21" x14ac:dyDescent="0.25">
      <c r="A33" s="2" t="s">
        <v>59</v>
      </c>
      <c r="C33" s="1">
        <v>461</v>
      </c>
      <c r="E33" s="1">
        <v>464321346</v>
      </c>
      <c r="G33" s="1">
        <v>461000135</v>
      </c>
      <c r="I33" s="1">
        <f t="shared" si="0"/>
        <v>3321211</v>
      </c>
      <c r="K33" s="1">
        <v>461</v>
      </c>
      <c r="M33" s="1">
        <v>464321346</v>
      </c>
      <c r="O33" s="1">
        <v>461000120</v>
      </c>
      <c r="Q33" s="1">
        <f t="shared" si="1"/>
        <v>3321226</v>
      </c>
    </row>
    <row r="34" spans="1:17" ht="21" x14ac:dyDescent="0.25">
      <c r="A34" s="2" t="s">
        <v>56</v>
      </c>
      <c r="C34" s="1">
        <v>59</v>
      </c>
      <c r="E34" s="1">
        <v>59581306</v>
      </c>
      <c r="G34" s="1">
        <v>59581299</v>
      </c>
      <c r="I34" s="1">
        <f t="shared" si="0"/>
        <v>7</v>
      </c>
      <c r="K34" s="1">
        <v>134</v>
      </c>
      <c r="M34" s="1">
        <v>135320255</v>
      </c>
      <c r="O34" s="1">
        <v>135320238</v>
      </c>
      <c r="Q34" s="1">
        <f t="shared" si="1"/>
        <v>17</v>
      </c>
    </row>
    <row r="35" spans="1:17" ht="21" x14ac:dyDescent="0.25">
      <c r="A35" s="2" t="s">
        <v>51</v>
      </c>
      <c r="C35" s="1">
        <v>10</v>
      </c>
      <c r="E35" s="1">
        <v>9996554</v>
      </c>
      <c r="G35" s="1">
        <v>9897765</v>
      </c>
      <c r="I35" s="1">
        <f t="shared" si="0"/>
        <v>98789</v>
      </c>
      <c r="K35" s="1">
        <v>10</v>
      </c>
      <c r="M35" s="1">
        <v>9996554</v>
      </c>
      <c r="O35" s="1">
        <v>9897765</v>
      </c>
      <c r="Q35" s="1">
        <f t="shared" si="1"/>
        <v>98789</v>
      </c>
    </row>
    <row r="36" spans="1:17" ht="21" x14ac:dyDescent="0.25">
      <c r="A36" s="2" t="s">
        <v>46</v>
      </c>
      <c r="C36" s="1">
        <v>0</v>
      </c>
      <c r="E36" s="1">
        <v>0</v>
      </c>
      <c r="G36" s="1">
        <v>0</v>
      </c>
      <c r="I36" s="1">
        <f t="shared" si="0"/>
        <v>0</v>
      </c>
      <c r="K36" s="1">
        <v>35</v>
      </c>
      <c r="M36" s="1">
        <v>50160660</v>
      </c>
      <c r="O36" s="1">
        <v>46136966</v>
      </c>
      <c r="Q36" s="1">
        <f t="shared" si="1"/>
        <v>4023694</v>
      </c>
    </row>
    <row r="37" spans="1:17" ht="21" x14ac:dyDescent="0.25">
      <c r="A37" s="2" t="s">
        <v>47</v>
      </c>
      <c r="C37" s="1">
        <v>0</v>
      </c>
      <c r="E37" s="1">
        <v>0</v>
      </c>
      <c r="G37" s="1">
        <v>0</v>
      </c>
      <c r="I37" s="1">
        <f t="shared" si="0"/>
        <v>0</v>
      </c>
      <c r="K37" s="1">
        <v>1</v>
      </c>
      <c r="M37" s="1">
        <v>3505459</v>
      </c>
      <c r="O37" s="1">
        <v>3226432</v>
      </c>
      <c r="Q37" s="1">
        <f t="shared" si="1"/>
        <v>279027</v>
      </c>
    </row>
    <row r="38" spans="1:17" ht="21" x14ac:dyDescent="0.25">
      <c r="A38" s="2" t="s">
        <v>48</v>
      </c>
      <c r="C38" s="1">
        <v>0</v>
      </c>
      <c r="E38" s="1">
        <v>0</v>
      </c>
      <c r="G38" s="1">
        <v>0</v>
      </c>
      <c r="I38" s="1">
        <f t="shared" si="0"/>
        <v>0</v>
      </c>
      <c r="K38" s="1">
        <v>62</v>
      </c>
      <c r="M38" s="1">
        <v>113548620</v>
      </c>
      <c r="O38" s="1">
        <v>104734066</v>
      </c>
      <c r="Q38" s="1">
        <f t="shared" si="1"/>
        <v>8814554</v>
      </c>
    </row>
    <row r="39" spans="1:17" ht="21" x14ac:dyDescent="0.25">
      <c r="A39" s="2" t="s">
        <v>117</v>
      </c>
      <c r="C39" s="1">
        <v>0</v>
      </c>
      <c r="E39" s="1">
        <v>0</v>
      </c>
      <c r="G39" s="1">
        <v>0</v>
      </c>
      <c r="I39" s="1">
        <f t="shared" si="0"/>
        <v>0</v>
      </c>
      <c r="K39" s="1" t="s">
        <v>118</v>
      </c>
      <c r="M39" s="1">
        <v>0</v>
      </c>
      <c r="O39" s="1">
        <v>0</v>
      </c>
      <c r="Q39" s="1">
        <v>28682496</v>
      </c>
    </row>
    <row r="40" spans="1:17" ht="21" x14ac:dyDescent="0.25">
      <c r="A40" s="2" t="s">
        <v>39</v>
      </c>
      <c r="C40" s="1" t="s">
        <v>39</v>
      </c>
      <c r="E40" s="4">
        <f>SUM(E8:E39)</f>
        <v>215369548244273</v>
      </c>
      <c r="G40" s="4">
        <f>SUM(G8:G39)</f>
        <v>209261851909012</v>
      </c>
      <c r="I40" s="4">
        <f>SUM(I8:I39)</f>
        <v>6107696335261</v>
      </c>
      <c r="K40" s="1" t="s">
        <v>39</v>
      </c>
      <c r="M40" s="4">
        <f>SUM(M8:M39)</f>
        <v>1588666377025682</v>
      </c>
      <c r="N40" s="2"/>
      <c r="O40" s="4">
        <f>SUM(O8:O39)</f>
        <v>1573758965664456</v>
      </c>
      <c r="P40" s="2"/>
      <c r="Q40" s="4">
        <f>SUM(Q8:Q39)</f>
        <v>14907440043722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5"/>
  <sheetViews>
    <sheetView rightToLeft="1" topLeftCell="A28" workbookViewId="0">
      <selection activeCell="I46" sqref="I46:I48"/>
    </sheetView>
  </sheetViews>
  <sheetFormatPr defaultRowHeight="18.75" x14ac:dyDescent="0.25"/>
  <cols>
    <col min="1" max="1" width="33.5703125" style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</row>
    <row r="3" spans="1:17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  <c r="H3" s="30" t="s">
        <v>72</v>
      </c>
      <c r="I3" s="30" t="s">
        <v>72</v>
      </c>
      <c r="J3" s="30" t="s">
        <v>72</v>
      </c>
      <c r="K3" s="30" t="s">
        <v>72</v>
      </c>
      <c r="L3" s="30" t="s">
        <v>72</v>
      </c>
      <c r="M3" s="30" t="s">
        <v>72</v>
      </c>
      <c r="N3" s="30" t="s">
        <v>72</v>
      </c>
      <c r="O3" s="30" t="s">
        <v>72</v>
      </c>
      <c r="P3" s="30" t="s">
        <v>72</v>
      </c>
      <c r="Q3" s="30" t="s">
        <v>72</v>
      </c>
    </row>
    <row r="4" spans="1:17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</row>
    <row r="6" spans="1:17" ht="26.25" x14ac:dyDescent="0.25">
      <c r="A6" s="29" t="s">
        <v>3</v>
      </c>
      <c r="C6" s="29" t="s">
        <v>74</v>
      </c>
      <c r="D6" s="29" t="s">
        <v>74</v>
      </c>
      <c r="E6" s="29" t="s">
        <v>74</v>
      </c>
      <c r="F6" s="29" t="s">
        <v>74</v>
      </c>
      <c r="G6" s="29" t="s">
        <v>74</v>
      </c>
      <c r="H6" s="29" t="s">
        <v>74</v>
      </c>
      <c r="I6" s="29" t="s">
        <v>74</v>
      </c>
      <c r="K6" s="29" t="s">
        <v>75</v>
      </c>
      <c r="L6" s="29" t="s">
        <v>75</v>
      </c>
      <c r="M6" s="29" t="s">
        <v>75</v>
      </c>
      <c r="N6" s="29" t="s">
        <v>75</v>
      </c>
      <c r="O6" s="29" t="s">
        <v>75</v>
      </c>
      <c r="P6" s="29" t="s">
        <v>75</v>
      </c>
      <c r="Q6" s="29" t="s">
        <v>75</v>
      </c>
    </row>
    <row r="7" spans="1:17" ht="26.25" x14ac:dyDescent="0.25">
      <c r="A7" s="29" t="s">
        <v>3</v>
      </c>
      <c r="C7" s="29" t="s">
        <v>7</v>
      </c>
      <c r="E7" s="29" t="s">
        <v>90</v>
      </c>
      <c r="G7" s="29" t="s">
        <v>91</v>
      </c>
      <c r="I7" s="29" t="s">
        <v>92</v>
      </c>
      <c r="K7" s="29" t="s">
        <v>7</v>
      </c>
      <c r="M7" s="29" t="s">
        <v>90</v>
      </c>
      <c r="O7" s="29" t="s">
        <v>91</v>
      </c>
      <c r="Q7" s="29" t="s">
        <v>92</v>
      </c>
    </row>
    <row r="8" spans="1:17" ht="21" x14ac:dyDescent="0.25">
      <c r="A8" s="2" t="s">
        <v>16</v>
      </c>
      <c r="C8" s="1">
        <v>39577260</v>
      </c>
      <c r="E8" s="1">
        <v>3783157986376</v>
      </c>
      <c r="G8" s="1">
        <v>3919964668727</v>
      </c>
      <c r="I8" s="1">
        <f>+E8-G8</f>
        <v>-136806682351</v>
      </c>
      <c r="K8" s="1">
        <v>39577260</v>
      </c>
      <c r="M8" s="1">
        <v>3783157986376</v>
      </c>
      <c r="O8" s="1">
        <v>3681765540548</v>
      </c>
      <c r="Q8" s="1">
        <f>+M8-O8</f>
        <v>101392445828</v>
      </c>
    </row>
    <row r="9" spans="1:17" ht="21" x14ac:dyDescent="0.25">
      <c r="A9" s="2" t="s">
        <v>34</v>
      </c>
      <c r="C9" s="1">
        <v>47941363</v>
      </c>
      <c r="E9" s="1">
        <v>549786892421</v>
      </c>
      <c r="G9" s="1">
        <v>544075803999</v>
      </c>
      <c r="I9" s="1">
        <f t="shared" ref="I9:I43" si="0">+E9-G9</f>
        <v>5711088422</v>
      </c>
      <c r="K9" s="1">
        <v>47941363</v>
      </c>
      <c r="M9" s="1">
        <v>549786892421</v>
      </c>
      <c r="O9" s="1">
        <v>542942191293</v>
      </c>
      <c r="Q9" s="1">
        <f t="shared" ref="Q9:Q43" si="1">+M9-O9</f>
        <v>6844701128</v>
      </c>
    </row>
    <row r="10" spans="1:17" ht="21" x14ac:dyDescent="0.25">
      <c r="A10" s="2" t="s">
        <v>19</v>
      </c>
      <c r="C10" s="1">
        <v>17015676</v>
      </c>
      <c r="E10" s="1">
        <v>417291196611</v>
      </c>
      <c r="G10" s="1">
        <v>417795058883</v>
      </c>
      <c r="I10" s="1">
        <f t="shared" si="0"/>
        <v>-503862272</v>
      </c>
      <c r="K10" s="1">
        <v>17015676</v>
      </c>
      <c r="M10" s="1">
        <v>417291196611</v>
      </c>
      <c r="O10" s="1">
        <v>416648621058</v>
      </c>
      <c r="Q10" s="1">
        <f t="shared" si="1"/>
        <v>642575553</v>
      </c>
    </row>
    <row r="11" spans="1:17" ht="21" x14ac:dyDescent="0.25">
      <c r="A11" s="2" t="s">
        <v>20</v>
      </c>
      <c r="C11" s="1">
        <v>341238</v>
      </c>
      <c r="E11" s="1">
        <v>12871185453</v>
      </c>
      <c r="G11" s="1">
        <v>13468362929</v>
      </c>
      <c r="I11" s="1">
        <f t="shared" si="0"/>
        <v>-597177476</v>
      </c>
      <c r="K11" s="1">
        <v>341238</v>
      </c>
      <c r="M11" s="1">
        <v>12871185453</v>
      </c>
      <c r="O11" s="1">
        <v>12850982799</v>
      </c>
      <c r="Q11" s="1">
        <f t="shared" si="1"/>
        <v>20202654</v>
      </c>
    </row>
    <row r="12" spans="1:17" ht="21" x14ac:dyDescent="0.25">
      <c r="A12" s="2" t="s">
        <v>26</v>
      </c>
      <c r="C12" s="1">
        <v>86427369</v>
      </c>
      <c r="E12" s="1">
        <v>2036543072196</v>
      </c>
      <c r="G12" s="1">
        <v>2066449678256</v>
      </c>
      <c r="I12" s="1">
        <f t="shared" si="0"/>
        <v>-29906606060</v>
      </c>
      <c r="K12" s="1">
        <v>86427369</v>
      </c>
      <c r="M12" s="1">
        <v>2036543072196</v>
      </c>
      <c r="O12" s="1">
        <v>1661858943410</v>
      </c>
      <c r="Q12" s="1">
        <f t="shared" si="1"/>
        <v>374684128786</v>
      </c>
    </row>
    <row r="13" spans="1:17" ht="21" x14ac:dyDescent="0.25">
      <c r="A13" s="2" t="s">
        <v>21</v>
      </c>
      <c r="C13" s="1">
        <v>162393647</v>
      </c>
      <c r="E13" s="1">
        <v>1074228908223</v>
      </c>
      <c r="G13" s="1">
        <v>1201850575014</v>
      </c>
      <c r="I13" s="1">
        <f t="shared" si="0"/>
        <v>-127621666791</v>
      </c>
      <c r="K13" s="1">
        <v>162393647</v>
      </c>
      <c r="M13" s="1">
        <v>1074228908223</v>
      </c>
      <c r="O13" s="1">
        <v>1481979246981</v>
      </c>
      <c r="Q13" s="1">
        <f t="shared" si="1"/>
        <v>-407750338758</v>
      </c>
    </row>
    <row r="14" spans="1:17" ht="21" x14ac:dyDescent="0.25">
      <c r="A14" s="2" t="s">
        <v>23</v>
      </c>
      <c r="C14" s="1">
        <v>85519449</v>
      </c>
      <c r="E14" s="1">
        <v>1028521195747</v>
      </c>
      <c r="G14" s="1">
        <v>1159288816626</v>
      </c>
      <c r="I14" s="1">
        <f t="shared" si="0"/>
        <v>-130767620879</v>
      </c>
      <c r="K14" s="1">
        <v>85519449</v>
      </c>
      <c r="M14" s="1">
        <v>1028521195747</v>
      </c>
      <c r="O14" s="1">
        <v>982494446841</v>
      </c>
      <c r="Q14" s="1">
        <f t="shared" si="1"/>
        <v>46026748906</v>
      </c>
    </row>
    <row r="15" spans="1:17" ht="21" x14ac:dyDescent="0.25">
      <c r="A15" s="2" t="s">
        <v>32</v>
      </c>
      <c r="C15" s="1">
        <v>10450000</v>
      </c>
      <c r="E15" s="1">
        <v>259127111629</v>
      </c>
      <c r="G15" s="1">
        <v>275187280954</v>
      </c>
      <c r="I15" s="1">
        <f t="shared" si="0"/>
        <v>-16060169325</v>
      </c>
      <c r="K15" s="1">
        <v>10450000</v>
      </c>
      <c r="M15" s="1">
        <v>259127111629</v>
      </c>
      <c r="O15" s="1">
        <v>234198101210</v>
      </c>
      <c r="Q15" s="1">
        <f t="shared" si="1"/>
        <v>24929010419</v>
      </c>
    </row>
    <row r="16" spans="1:17" ht="21" x14ac:dyDescent="0.25">
      <c r="A16" s="2" t="s">
        <v>27</v>
      </c>
      <c r="C16" s="1">
        <v>77864458</v>
      </c>
      <c r="E16" s="1">
        <v>1261063640460</v>
      </c>
      <c r="G16" s="1">
        <v>1318398277000</v>
      </c>
      <c r="I16" s="1">
        <f t="shared" si="0"/>
        <v>-57334636540</v>
      </c>
      <c r="K16" s="1">
        <v>77864458</v>
      </c>
      <c r="M16" s="1">
        <v>1261063640460</v>
      </c>
      <c r="O16" s="1">
        <v>1223643937655</v>
      </c>
      <c r="Q16" s="1">
        <f t="shared" si="1"/>
        <v>37419702805</v>
      </c>
    </row>
    <row r="17" spans="1:17" ht="21" x14ac:dyDescent="0.25">
      <c r="A17" s="2" t="s">
        <v>36</v>
      </c>
      <c r="C17" s="1">
        <v>7240885</v>
      </c>
      <c r="E17" s="1">
        <v>649571883678</v>
      </c>
      <c r="G17" s="1">
        <v>648657825188</v>
      </c>
      <c r="I17" s="1">
        <f t="shared" si="0"/>
        <v>914058490</v>
      </c>
      <c r="K17" s="1">
        <v>7240885</v>
      </c>
      <c r="M17" s="1">
        <v>649571883678</v>
      </c>
      <c r="O17" s="1">
        <v>648657825188</v>
      </c>
      <c r="Q17" s="1">
        <f t="shared" si="1"/>
        <v>914058490</v>
      </c>
    </row>
    <row r="18" spans="1:17" ht="21" x14ac:dyDescent="0.25">
      <c r="A18" s="2" t="s">
        <v>37</v>
      </c>
      <c r="C18" s="1">
        <v>29648855</v>
      </c>
      <c r="E18" s="1">
        <v>3347099443500</v>
      </c>
      <c r="G18" s="1">
        <v>3338976055152</v>
      </c>
      <c r="I18" s="1">
        <f t="shared" si="0"/>
        <v>8123388348</v>
      </c>
      <c r="K18" s="1">
        <v>29648855</v>
      </c>
      <c r="M18" s="1">
        <v>3347099443500</v>
      </c>
      <c r="O18" s="1">
        <v>3338976055152</v>
      </c>
      <c r="Q18" s="1">
        <f t="shared" si="1"/>
        <v>8123388348</v>
      </c>
    </row>
    <row r="19" spans="1:17" ht="21" x14ac:dyDescent="0.25">
      <c r="A19" s="2" t="s">
        <v>38</v>
      </c>
      <c r="C19" s="1">
        <v>952500000</v>
      </c>
      <c r="E19" s="1">
        <v>6986036574000</v>
      </c>
      <c r="G19" s="1">
        <v>6053137500000</v>
      </c>
      <c r="I19" s="1">
        <f t="shared" si="0"/>
        <v>932899074000</v>
      </c>
      <c r="K19" s="1">
        <v>952500000</v>
      </c>
      <c r="M19" s="1">
        <v>6986036574000</v>
      </c>
      <c r="O19" s="1">
        <v>6053137500000</v>
      </c>
      <c r="Q19" s="1">
        <f t="shared" si="1"/>
        <v>932899074000</v>
      </c>
    </row>
    <row r="20" spans="1:17" ht="21" x14ac:dyDescent="0.25">
      <c r="A20" s="2" t="s">
        <v>15</v>
      </c>
      <c r="C20" s="1">
        <v>44611959</v>
      </c>
      <c r="E20" s="1">
        <v>18682131663535</v>
      </c>
      <c r="G20" s="1">
        <v>18268589076628</v>
      </c>
      <c r="I20" s="1">
        <f t="shared" si="0"/>
        <v>413542586907</v>
      </c>
      <c r="K20" s="1">
        <v>44611959</v>
      </c>
      <c r="M20" s="1">
        <v>18682131663535</v>
      </c>
      <c r="O20" s="1">
        <v>18208288659846</v>
      </c>
      <c r="Q20" s="1">
        <f t="shared" si="1"/>
        <v>473843003689</v>
      </c>
    </row>
    <row r="21" spans="1:17" ht="21" x14ac:dyDescent="0.25">
      <c r="A21" s="2" t="s">
        <v>29</v>
      </c>
      <c r="C21" s="1">
        <v>2000000</v>
      </c>
      <c r="E21" s="1">
        <v>40079215337</v>
      </c>
      <c r="G21" s="1">
        <v>53336596842</v>
      </c>
      <c r="I21" s="1">
        <f t="shared" si="0"/>
        <v>-13257381505</v>
      </c>
      <c r="K21" s="1">
        <v>2000000</v>
      </c>
      <c r="M21" s="1">
        <v>40079215337</v>
      </c>
      <c r="O21" s="1">
        <v>33711537634</v>
      </c>
      <c r="Q21" s="1">
        <f t="shared" si="1"/>
        <v>6367677703</v>
      </c>
    </row>
    <row r="22" spans="1:17" ht="21" x14ac:dyDescent="0.25">
      <c r="A22" s="2" t="s">
        <v>17</v>
      </c>
      <c r="C22" s="1">
        <v>712089728</v>
      </c>
      <c r="E22" s="1">
        <v>2227858478134</v>
      </c>
      <c r="G22" s="1">
        <v>2037017717073</v>
      </c>
      <c r="I22" s="1">
        <f t="shared" si="0"/>
        <v>190840761061</v>
      </c>
      <c r="K22" s="1">
        <v>712089728</v>
      </c>
      <c r="M22" s="1">
        <v>2227858478134</v>
      </c>
      <c r="O22" s="1">
        <v>1888830872377</v>
      </c>
      <c r="Q22" s="1">
        <f t="shared" si="1"/>
        <v>339027605757</v>
      </c>
    </row>
    <row r="23" spans="1:17" ht="21" x14ac:dyDescent="0.25">
      <c r="A23" s="2" t="s">
        <v>28</v>
      </c>
      <c r="C23" s="1">
        <v>56986148</v>
      </c>
      <c r="E23" s="1">
        <v>753153470203</v>
      </c>
      <c r="G23" s="1">
        <v>750573575207</v>
      </c>
      <c r="I23" s="1">
        <f t="shared" si="0"/>
        <v>2579894996</v>
      </c>
      <c r="K23" s="1">
        <v>56986148</v>
      </c>
      <c r="M23" s="1">
        <v>753153470203</v>
      </c>
      <c r="O23" s="1">
        <v>647143503935</v>
      </c>
      <c r="Q23" s="1">
        <f t="shared" si="1"/>
        <v>106009966268</v>
      </c>
    </row>
    <row r="24" spans="1:17" ht="21" x14ac:dyDescent="0.25">
      <c r="A24" s="2" t="s">
        <v>25</v>
      </c>
      <c r="C24" s="1">
        <v>101050370</v>
      </c>
      <c r="E24" s="1">
        <v>4312170442988</v>
      </c>
      <c r="G24" s="1">
        <v>4436412721509</v>
      </c>
      <c r="I24" s="1">
        <f t="shared" si="0"/>
        <v>-124242278521</v>
      </c>
      <c r="K24" s="1">
        <v>101050370</v>
      </c>
      <c r="M24" s="1">
        <v>4312170442988</v>
      </c>
      <c r="O24" s="1">
        <v>4226476834198</v>
      </c>
      <c r="Q24" s="1">
        <f t="shared" si="1"/>
        <v>85693608790</v>
      </c>
    </row>
    <row r="25" spans="1:17" ht="21" x14ac:dyDescent="0.25">
      <c r="A25" s="2" t="s">
        <v>24</v>
      </c>
      <c r="C25" s="1">
        <v>96437585</v>
      </c>
      <c r="E25" s="1">
        <v>2307128316169</v>
      </c>
      <c r="G25" s="1">
        <v>2537415545019</v>
      </c>
      <c r="I25" s="1">
        <f t="shared" si="0"/>
        <v>-230287228850</v>
      </c>
      <c r="K25" s="1">
        <v>96437585</v>
      </c>
      <c r="M25" s="1">
        <v>2307128316169</v>
      </c>
      <c r="O25" s="1">
        <v>2325146833617</v>
      </c>
      <c r="Q25" s="1">
        <f t="shared" si="1"/>
        <v>-18018517448</v>
      </c>
    </row>
    <row r="26" spans="1:17" ht="21" x14ac:dyDescent="0.25">
      <c r="A26" s="2" t="s">
        <v>31</v>
      </c>
      <c r="C26" s="1">
        <v>17600000</v>
      </c>
      <c r="E26" s="1">
        <v>667708891520</v>
      </c>
      <c r="G26" s="1">
        <v>693319072446</v>
      </c>
      <c r="I26" s="1">
        <f t="shared" si="0"/>
        <v>-25610180926</v>
      </c>
      <c r="K26" s="1">
        <v>17600000</v>
      </c>
      <c r="M26" s="1">
        <v>667708891520</v>
      </c>
      <c r="O26" s="1">
        <v>556756238432</v>
      </c>
      <c r="Q26" s="1">
        <f t="shared" si="1"/>
        <v>110952653088</v>
      </c>
    </row>
    <row r="27" spans="1:17" ht="21" x14ac:dyDescent="0.25">
      <c r="A27" s="2" t="s">
        <v>33</v>
      </c>
      <c r="C27" s="1">
        <v>235700305</v>
      </c>
      <c r="E27" s="1">
        <v>16804435677011</v>
      </c>
      <c r="G27" s="1">
        <v>12364786984973</v>
      </c>
      <c r="I27" s="1">
        <f t="shared" si="0"/>
        <v>4439648692038</v>
      </c>
      <c r="K27" s="1">
        <v>235700305</v>
      </c>
      <c r="M27" s="1">
        <v>16804435677011</v>
      </c>
      <c r="O27" s="1">
        <v>11840655385745</v>
      </c>
      <c r="Q27" s="1">
        <f t="shared" si="1"/>
        <v>4963780291266</v>
      </c>
    </row>
    <row r="28" spans="1:17" ht="21" x14ac:dyDescent="0.25">
      <c r="A28" s="2" t="s">
        <v>30</v>
      </c>
      <c r="C28" s="1">
        <v>11600000</v>
      </c>
      <c r="E28" s="1">
        <v>246548251795</v>
      </c>
      <c r="G28" s="1">
        <v>256662195798</v>
      </c>
      <c r="I28" s="1">
        <f t="shared" si="0"/>
        <v>-10113944003</v>
      </c>
      <c r="K28" s="1">
        <v>11600000</v>
      </c>
      <c r="M28" s="1">
        <v>246548251795</v>
      </c>
      <c r="O28" s="1">
        <v>230563722276</v>
      </c>
      <c r="Q28" s="1">
        <f t="shared" si="1"/>
        <v>15984529519</v>
      </c>
    </row>
    <row r="29" spans="1:17" ht="21" x14ac:dyDescent="0.25">
      <c r="A29" s="2" t="s">
        <v>35</v>
      </c>
      <c r="C29" s="1">
        <v>117117327</v>
      </c>
      <c r="E29" s="1">
        <v>407499510737</v>
      </c>
      <c r="G29" s="1">
        <v>370928203250</v>
      </c>
      <c r="I29" s="1">
        <f t="shared" si="0"/>
        <v>36571307487</v>
      </c>
      <c r="K29" s="1">
        <v>117117327</v>
      </c>
      <c r="M29" s="1">
        <v>407499510737</v>
      </c>
      <c r="O29" s="1">
        <v>402779744793</v>
      </c>
      <c r="Q29" s="1">
        <f t="shared" si="1"/>
        <v>4719765944</v>
      </c>
    </row>
    <row r="30" spans="1:17" ht="21" x14ac:dyDescent="0.25">
      <c r="A30" s="2" t="s">
        <v>22</v>
      </c>
      <c r="C30" s="1">
        <v>124962915</v>
      </c>
      <c r="E30" s="1">
        <v>2709713806030</v>
      </c>
      <c r="G30" s="1">
        <v>2623812268615</v>
      </c>
      <c r="I30" s="1">
        <f t="shared" si="0"/>
        <v>85901537415</v>
      </c>
      <c r="K30" s="1">
        <v>124962915</v>
      </c>
      <c r="M30" s="1">
        <v>2709713806030</v>
      </c>
      <c r="O30" s="1">
        <v>1870185234993</v>
      </c>
      <c r="Q30" s="1">
        <f t="shared" si="1"/>
        <v>839528571037</v>
      </c>
    </row>
    <row r="31" spans="1:17" ht="21" x14ac:dyDescent="0.25">
      <c r="A31" s="2" t="s">
        <v>18</v>
      </c>
      <c r="C31" s="1">
        <v>40675092</v>
      </c>
      <c r="E31" s="1">
        <v>1252454579534</v>
      </c>
      <c r="G31" s="1">
        <v>1246299342184</v>
      </c>
      <c r="I31" s="1">
        <f t="shared" si="0"/>
        <v>6155237350</v>
      </c>
      <c r="K31" s="1">
        <v>40675092</v>
      </c>
      <c r="M31" s="1">
        <v>1252454579534</v>
      </c>
      <c r="O31" s="1">
        <v>1087670797902</v>
      </c>
      <c r="Q31" s="1">
        <f t="shared" si="1"/>
        <v>164783781632</v>
      </c>
    </row>
    <row r="32" spans="1:17" ht="21" x14ac:dyDescent="0.25">
      <c r="A32" s="2" t="s">
        <v>51</v>
      </c>
      <c r="C32" s="1">
        <v>9325</v>
      </c>
      <c r="E32" s="1">
        <v>9321783145</v>
      </c>
      <c r="G32" s="1">
        <v>9229665504</v>
      </c>
      <c r="I32" s="1">
        <f t="shared" si="0"/>
        <v>92117641</v>
      </c>
      <c r="K32" s="1">
        <v>9325</v>
      </c>
      <c r="M32" s="1">
        <v>9321783145</v>
      </c>
      <c r="O32" s="1">
        <v>9229665504</v>
      </c>
      <c r="Q32" s="1">
        <f t="shared" si="1"/>
        <v>92117641</v>
      </c>
    </row>
    <row r="33" spans="1:17" ht="21" x14ac:dyDescent="0.25">
      <c r="A33" s="2" t="s">
        <v>43</v>
      </c>
      <c r="C33" s="1">
        <v>134150</v>
      </c>
      <c r="E33" s="1">
        <v>722413522036</v>
      </c>
      <c r="G33" s="1">
        <v>712685032208</v>
      </c>
      <c r="I33" s="1">
        <f t="shared" si="0"/>
        <v>9728489828</v>
      </c>
      <c r="K33" s="1">
        <v>134150</v>
      </c>
      <c r="M33" s="1">
        <v>722413522036</v>
      </c>
      <c r="O33" s="1">
        <v>653341244278</v>
      </c>
      <c r="Q33" s="1">
        <f t="shared" si="1"/>
        <v>69072277758</v>
      </c>
    </row>
    <row r="34" spans="1:17" ht="21" x14ac:dyDescent="0.25">
      <c r="A34" s="2" t="s">
        <v>56</v>
      </c>
      <c r="C34" s="1">
        <v>3121</v>
      </c>
      <c r="E34" s="1">
        <v>3151749809</v>
      </c>
      <c r="G34" s="1">
        <v>3151749810</v>
      </c>
      <c r="I34" s="1">
        <f t="shared" si="0"/>
        <v>-1</v>
      </c>
      <c r="K34" s="1">
        <v>3121</v>
      </c>
      <c r="M34" s="1">
        <v>3151749809</v>
      </c>
      <c r="O34" s="1">
        <v>3151749812</v>
      </c>
      <c r="Q34" s="1">
        <f t="shared" si="1"/>
        <v>-3</v>
      </c>
    </row>
    <row r="35" spans="1:17" ht="21" x14ac:dyDescent="0.25">
      <c r="A35" s="2" t="s">
        <v>44</v>
      </c>
      <c r="C35" s="1">
        <v>33370</v>
      </c>
      <c r="E35" s="1">
        <v>64099742931</v>
      </c>
      <c r="G35" s="1">
        <v>62992407592</v>
      </c>
      <c r="I35" s="1">
        <f t="shared" si="0"/>
        <v>1107335339</v>
      </c>
      <c r="K35" s="1">
        <v>33370</v>
      </c>
      <c r="M35" s="1">
        <v>64099742931</v>
      </c>
      <c r="O35" s="1">
        <v>56249362271</v>
      </c>
      <c r="Q35" s="1">
        <f t="shared" si="1"/>
        <v>7850380660</v>
      </c>
    </row>
    <row r="36" spans="1:17" ht="21" x14ac:dyDescent="0.25">
      <c r="A36" s="2" t="s">
        <v>45</v>
      </c>
      <c r="C36" s="1">
        <v>23908</v>
      </c>
      <c r="E36" s="1">
        <v>38383720442</v>
      </c>
      <c r="G36" s="1">
        <v>37719344290</v>
      </c>
      <c r="I36" s="1">
        <f t="shared" si="0"/>
        <v>664376152</v>
      </c>
      <c r="K36" s="1">
        <v>23908</v>
      </c>
      <c r="M36" s="1">
        <v>38383720442</v>
      </c>
      <c r="O36" s="1">
        <v>33672193798</v>
      </c>
      <c r="Q36" s="1">
        <f t="shared" si="1"/>
        <v>4711526644</v>
      </c>
    </row>
    <row r="37" spans="1:17" ht="21" x14ac:dyDescent="0.25">
      <c r="A37" s="2" t="s">
        <v>46</v>
      </c>
      <c r="C37" s="1">
        <v>25461</v>
      </c>
      <c r="E37" s="1">
        <v>38621759376</v>
      </c>
      <c r="G37" s="1">
        <v>37909211012</v>
      </c>
      <c r="I37" s="1">
        <f t="shared" si="0"/>
        <v>712548364</v>
      </c>
      <c r="K37" s="1">
        <v>25461</v>
      </c>
      <c r="M37" s="1">
        <v>38621759376</v>
      </c>
      <c r="O37" s="1">
        <v>33566310406</v>
      </c>
      <c r="Q37" s="1">
        <f t="shared" si="1"/>
        <v>5055448970</v>
      </c>
    </row>
    <row r="38" spans="1:17" ht="21" x14ac:dyDescent="0.25">
      <c r="A38" s="2" t="s">
        <v>47</v>
      </c>
      <c r="C38" s="1">
        <v>10553</v>
      </c>
      <c r="E38" s="1">
        <v>39063483503</v>
      </c>
      <c r="G38" s="1">
        <v>38357152218</v>
      </c>
      <c r="I38" s="1">
        <f t="shared" si="0"/>
        <v>706331285</v>
      </c>
      <c r="K38" s="1">
        <v>10553</v>
      </c>
      <c r="M38" s="1">
        <v>39063483503</v>
      </c>
      <c r="O38" s="1">
        <v>34048531384</v>
      </c>
      <c r="Q38" s="1">
        <f t="shared" si="1"/>
        <v>5014952119</v>
      </c>
    </row>
    <row r="39" spans="1:17" ht="21" x14ac:dyDescent="0.25">
      <c r="A39" s="2" t="s">
        <v>48</v>
      </c>
      <c r="C39" s="1">
        <v>64800</v>
      </c>
      <c r="E39" s="1">
        <v>125158406147</v>
      </c>
      <c r="G39" s="1">
        <v>122947850145</v>
      </c>
      <c r="I39" s="1">
        <f t="shared" si="0"/>
        <v>2210556002</v>
      </c>
      <c r="K39" s="1">
        <v>64800</v>
      </c>
      <c r="M39" s="1">
        <v>125158406147</v>
      </c>
      <c r="O39" s="1">
        <v>109471927981</v>
      </c>
      <c r="Q39" s="1">
        <f t="shared" si="1"/>
        <v>15686478166</v>
      </c>
    </row>
    <row r="40" spans="1:17" ht="21" x14ac:dyDescent="0.25">
      <c r="A40" s="2" t="s">
        <v>49</v>
      </c>
      <c r="C40" s="1">
        <v>4649</v>
      </c>
      <c r="E40" s="1">
        <v>24380932087</v>
      </c>
      <c r="G40" s="1">
        <v>23971397953</v>
      </c>
      <c r="I40" s="1">
        <f t="shared" si="0"/>
        <v>409534134</v>
      </c>
      <c r="K40" s="1">
        <v>4649</v>
      </c>
      <c r="M40" s="1">
        <v>24380932087</v>
      </c>
      <c r="O40" s="1">
        <v>21473239738</v>
      </c>
      <c r="Q40" s="1">
        <f t="shared" si="1"/>
        <v>2907692349</v>
      </c>
    </row>
    <row r="41" spans="1:17" ht="21" x14ac:dyDescent="0.25">
      <c r="A41" s="2" t="s">
        <v>50</v>
      </c>
      <c r="C41" s="1">
        <v>14500</v>
      </c>
      <c r="E41" s="1">
        <v>72641160923</v>
      </c>
      <c r="G41" s="1">
        <v>71450257623</v>
      </c>
      <c r="I41" s="1">
        <f t="shared" si="0"/>
        <v>1190903300</v>
      </c>
      <c r="K41" s="1">
        <v>14500</v>
      </c>
      <c r="M41" s="1">
        <v>72641160923</v>
      </c>
      <c r="O41" s="1">
        <v>64185747496</v>
      </c>
      <c r="Q41" s="1">
        <f t="shared" si="1"/>
        <v>8455413427</v>
      </c>
    </row>
    <row r="42" spans="1:17" ht="21" x14ac:dyDescent="0.25">
      <c r="A42" s="2" t="s">
        <v>57</v>
      </c>
      <c r="C42" s="1">
        <v>10000</v>
      </c>
      <c r="E42" s="1">
        <v>9899564355</v>
      </c>
      <c r="G42" s="1">
        <v>9899564355</v>
      </c>
      <c r="I42" s="1">
        <f t="shared" si="0"/>
        <v>0</v>
      </c>
      <c r="K42" s="1">
        <v>10000</v>
      </c>
      <c r="M42" s="1">
        <v>9899564355</v>
      </c>
      <c r="O42" s="1">
        <v>9998521163</v>
      </c>
      <c r="Q42" s="1">
        <f t="shared" si="1"/>
        <v>-98956808</v>
      </c>
    </row>
    <row r="43" spans="1:17" ht="21.75" thickBot="1" x14ac:dyDescent="0.3">
      <c r="A43" s="2" t="s">
        <v>59</v>
      </c>
      <c r="C43" s="1">
        <v>98859</v>
      </c>
      <c r="E43" s="1">
        <v>98951417683</v>
      </c>
      <c r="G43" s="1">
        <v>98859118780</v>
      </c>
      <c r="I43" s="1">
        <f t="shared" si="0"/>
        <v>92298903</v>
      </c>
      <c r="K43" s="1">
        <v>98859</v>
      </c>
      <c r="M43" s="1">
        <v>98951417683</v>
      </c>
      <c r="O43" s="1">
        <v>98859118780</v>
      </c>
      <c r="Q43" s="1">
        <f t="shared" si="1"/>
        <v>92298903</v>
      </c>
    </row>
    <row r="44" spans="1:17" ht="21" x14ac:dyDescent="0.25">
      <c r="A44" s="2" t="s">
        <v>39</v>
      </c>
      <c r="C44" s="1" t="s">
        <v>39</v>
      </c>
      <c r="E44" s="4">
        <f>SUM(E8:E43)</f>
        <v>73062268635724</v>
      </c>
      <c r="F44" s="2"/>
      <c r="G44" s="4">
        <f>SUM(G8:G43)</f>
        <v>67825575953762</v>
      </c>
      <c r="H44" s="2"/>
      <c r="I44" s="4">
        <f>SUM(I8:I43)</f>
        <v>5236692681962</v>
      </c>
      <c r="K44" s="1" t="s">
        <v>39</v>
      </c>
      <c r="M44" s="4">
        <f>SUM(M8:M43)</f>
        <v>73062268635724</v>
      </c>
      <c r="N44" s="2"/>
      <c r="O44" s="4">
        <f>SUM(O8:O43)</f>
        <v>64724610370494</v>
      </c>
      <c r="P44" s="2"/>
      <c r="Q44" s="4">
        <f>SUM(Q8:Q43)</f>
        <v>8337658265230</v>
      </c>
    </row>
    <row r="45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EDB1-28E3-4D15-9D7B-9DF35ED5682F}">
  <dimension ref="A2:Y28"/>
  <sheetViews>
    <sheetView rightToLeft="1" tabSelected="1" topLeftCell="D5" workbookViewId="0">
      <selection activeCell="E24" sqref="E24:E25"/>
    </sheetView>
  </sheetViews>
  <sheetFormatPr defaultRowHeight="18.75" x14ac:dyDescent="0.25"/>
  <cols>
    <col min="1" max="1" width="34.7109375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  <c r="V2" s="30" t="s">
        <v>0</v>
      </c>
      <c r="W2" s="30" t="s">
        <v>0</v>
      </c>
      <c r="X2" s="30" t="s">
        <v>0</v>
      </c>
      <c r="Y2" s="30" t="s">
        <v>0</v>
      </c>
    </row>
    <row r="3" spans="1:25" ht="26.25" x14ac:dyDescent="0.25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</row>
    <row r="4" spans="1:25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  <c r="V4" s="30" t="s">
        <v>2</v>
      </c>
      <c r="W4" s="30" t="s">
        <v>2</v>
      </c>
      <c r="X4" s="30" t="s">
        <v>2</v>
      </c>
      <c r="Y4" s="30" t="s">
        <v>2</v>
      </c>
    </row>
    <row r="6" spans="1:25" ht="27" thickBot="1" x14ac:dyDescent="0.3">
      <c r="A6" s="29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27" thickBot="1" x14ac:dyDescent="0.3">
      <c r="A7" s="29" t="s">
        <v>3</v>
      </c>
      <c r="C7" s="29" t="s">
        <v>7</v>
      </c>
      <c r="E7" s="29" t="s">
        <v>8</v>
      </c>
      <c r="G7" s="29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9" t="s">
        <v>7</v>
      </c>
      <c r="S7" s="29" t="s">
        <v>12</v>
      </c>
      <c r="U7" s="29" t="s">
        <v>8</v>
      </c>
      <c r="W7" s="29" t="s">
        <v>9</v>
      </c>
      <c r="Y7" s="29" t="s">
        <v>13</v>
      </c>
    </row>
    <row r="8" spans="1:25" ht="27" thickBot="1" x14ac:dyDescent="0.3">
      <c r="A8" s="29" t="s">
        <v>3</v>
      </c>
      <c r="C8" s="29" t="s">
        <v>7</v>
      </c>
      <c r="E8" s="29" t="s">
        <v>8</v>
      </c>
      <c r="G8" s="29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29" t="s">
        <v>13</v>
      </c>
    </row>
    <row r="9" spans="1:25" ht="21" x14ac:dyDescent="0.25">
      <c r="A9" s="2" t="s">
        <v>15</v>
      </c>
      <c r="C9" s="1">
        <v>44846521</v>
      </c>
      <c r="E9" s="1">
        <v>16079287075603</v>
      </c>
      <c r="G9" s="1">
        <v>16139587492386</v>
      </c>
      <c r="I9" s="1">
        <v>124090847</v>
      </c>
      <c r="K9" s="1">
        <v>49784488820535</v>
      </c>
      <c r="M9" s="1">
        <v>-124325409</v>
      </c>
      <c r="O9" s="1">
        <v>50572184632176</v>
      </c>
      <c r="Q9" s="1">
        <v>44611959</v>
      </c>
      <c r="S9" s="1">
        <v>419021</v>
      </c>
      <c r="U9" s="1">
        <v>18208288659846</v>
      </c>
      <c r="W9" s="1">
        <v>18682131663536</v>
      </c>
      <c r="Y9" s="10">
        <v>0.22133911297023995</v>
      </c>
    </row>
    <row r="10" spans="1:25" ht="21" x14ac:dyDescent="0.25">
      <c r="A10" s="2" t="s">
        <v>16</v>
      </c>
      <c r="C10" s="1">
        <v>35931205</v>
      </c>
      <c r="E10" s="1">
        <v>2871315842816</v>
      </c>
      <c r="G10" s="1">
        <v>3109509035436</v>
      </c>
      <c r="I10" s="1">
        <v>134895412</v>
      </c>
      <c r="K10" s="1">
        <v>12438722894968</v>
      </c>
      <c r="M10" s="1">
        <v>-131249357</v>
      </c>
      <c r="O10" s="1">
        <v>12162701699594</v>
      </c>
      <c r="Q10" s="1">
        <v>39577260</v>
      </c>
      <c r="S10" s="1">
        <v>95615</v>
      </c>
      <c r="U10" s="1">
        <v>3681765766248</v>
      </c>
      <c r="W10" s="1">
        <v>3783157986377</v>
      </c>
      <c r="Y10" s="10">
        <v>4.4821482259721719E-2</v>
      </c>
    </row>
    <row r="11" spans="1:25" ht="21" x14ac:dyDescent="0.25">
      <c r="A11" s="2" t="s">
        <v>18</v>
      </c>
      <c r="C11" s="1">
        <v>45579894</v>
      </c>
      <c r="E11" s="1">
        <v>1050282873014</v>
      </c>
      <c r="G11" s="1">
        <v>1208452418607</v>
      </c>
      <c r="I11" s="1">
        <v>51227094</v>
      </c>
      <c r="K11" s="1">
        <v>1446943855540</v>
      </c>
      <c r="M11" s="1">
        <v>-56131896</v>
      </c>
      <c r="O11" s="1">
        <v>1612486443794</v>
      </c>
      <c r="Q11" s="1">
        <v>40675092</v>
      </c>
      <c r="S11" s="1">
        <v>30800</v>
      </c>
      <c r="U11" s="1">
        <v>1087807774763</v>
      </c>
      <c r="W11" s="1">
        <v>1252454579535</v>
      </c>
      <c r="Y11" s="10">
        <v>1.4838627125772132E-2</v>
      </c>
    </row>
    <row r="12" spans="1:25" ht="21" x14ac:dyDescent="0.25">
      <c r="A12" s="2" t="s">
        <v>19</v>
      </c>
      <c r="C12" s="1">
        <v>153138650</v>
      </c>
      <c r="E12" s="1">
        <v>3657175852072</v>
      </c>
      <c r="G12" s="1">
        <v>3658322289897</v>
      </c>
      <c r="I12" s="1">
        <v>4678059747</v>
      </c>
      <c r="K12" s="1">
        <v>113267713047730</v>
      </c>
      <c r="M12" s="1">
        <v>-4814182721</v>
      </c>
      <c r="O12" s="1">
        <v>116554966556834</v>
      </c>
      <c r="Q12" s="1">
        <v>17015676</v>
      </c>
      <c r="S12" s="1">
        <v>24525</v>
      </c>
      <c r="U12" s="1">
        <v>416648732565</v>
      </c>
      <c r="W12" s="1">
        <v>417291196611</v>
      </c>
      <c r="Y12" s="10">
        <v>4.9439145902415212E-3</v>
      </c>
    </row>
    <row r="13" spans="1:25" ht="21" x14ac:dyDescent="0.25">
      <c r="A13" s="2" t="s">
        <v>20</v>
      </c>
      <c r="C13" s="1">
        <v>1043243</v>
      </c>
      <c r="E13" s="1">
        <v>37701405397</v>
      </c>
      <c r="G13" s="1">
        <v>38318785527</v>
      </c>
      <c r="I13" s="1">
        <v>566369</v>
      </c>
      <c r="K13" s="1">
        <v>21246934929</v>
      </c>
      <c r="M13" s="1">
        <v>-1268374</v>
      </c>
      <c r="O13" s="1">
        <v>47035434749</v>
      </c>
      <c r="Q13" s="1">
        <v>341238</v>
      </c>
      <c r="S13" s="1">
        <v>37733</v>
      </c>
      <c r="U13" s="1">
        <v>12850982799</v>
      </c>
      <c r="W13" s="1">
        <v>12871185454</v>
      </c>
      <c r="Y13" s="10">
        <v>1.5249313207787334E-4</v>
      </c>
    </row>
    <row r="14" spans="1:25" ht="21" x14ac:dyDescent="0.25">
      <c r="A14" s="2" t="s">
        <v>22</v>
      </c>
      <c r="C14" s="1">
        <v>167004544</v>
      </c>
      <c r="E14" s="1">
        <v>2274061609614</v>
      </c>
      <c r="G14" s="1">
        <v>3015287717083</v>
      </c>
      <c r="I14" s="1">
        <v>30659700</v>
      </c>
      <c r="K14" s="1">
        <v>633302553161</v>
      </c>
      <c r="M14" s="1">
        <v>-72701329</v>
      </c>
      <c r="O14" s="1">
        <v>1478972717634</v>
      </c>
      <c r="Q14" s="1">
        <v>124962915</v>
      </c>
      <c r="S14" s="1">
        <v>21690</v>
      </c>
      <c r="U14" s="1">
        <v>1877630536161</v>
      </c>
      <c r="W14" s="1">
        <v>2709713806031</v>
      </c>
      <c r="Y14" s="10">
        <v>3.2103705349681474E-2</v>
      </c>
    </row>
    <row r="15" spans="1:25" ht="21" x14ac:dyDescent="0.25">
      <c r="A15" s="2" t="s">
        <v>23</v>
      </c>
      <c r="C15" s="1">
        <v>118239037</v>
      </c>
      <c r="E15" s="1">
        <v>1279545538526</v>
      </c>
      <c r="G15" s="1">
        <v>1456311625507</v>
      </c>
      <c r="I15" s="1">
        <v>72214507</v>
      </c>
      <c r="K15" s="1">
        <v>883859263100</v>
      </c>
      <c r="M15" s="1">
        <v>-104934095</v>
      </c>
      <c r="O15" s="1">
        <v>1301803047369</v>
      </c>
      <c r="Q15" s="1">
        <v>85519449</v>
      </c>
      <c r="S15" s="1">
        <v>12030</v>
      </c>
      <c r="U15" s="1">
        <v>982504690673</v>
      </c>
      <c r="W15" s="1">
        <v>1028521195748</v>
      </c>
      <c r="Y15" s="10">
        <v>1.2185545698850124E-2</v>
      </c>
    </row>
    <row r="16" spans="1:25" ht="21" x14ac:dyDescent="0.25">
      <c r="A16" s="2" t="s">
        <v>24</v>
      </c>
      <c r="C16" s="1">
        <v>97046278</v>
      </c>
      <c r="E16" s="1">
        <v>2204379932878</v>
      </c>
      <c r="G16" s="1">
        <v>2416770080828</v>
      </c>
      <c r="I16" s="1">
        <v>83331147</v>
      </c>
      <c r="K16" s="1">
        <v>2099114197957</v>
      </c>
      <c r="M16" s="1">
        <v>-83939840</v>
      </c>
      <c r="O16" s="1">
        <v>2099917861793</v>
      </c>
      <c r="Q16" s="1">
        <v>96437585</v>
      </c>
      <c r="S16" s="1">
        <v>23930</v>
      </c>
      <c r="U16" s="1">
        <v>2325096241645</v>
      </c>
      <c r="W16" s="1">
        <v>2307128316170</v>
      </c>
      <c r="Y16" s="10">
        <v>2.7334018633767512E-2</v>
      </c>
    </row>
    <row r="17" spans="1:25" ht="21" x14ac:dyDescent="0.25">
      <c r="A17" s="2" t="s">
        <v>25</v>
      </c>
      <c r="C17" s="1">
        <v>76875094</v>
      </c>
      <c r="E17" s="1">
        <v>2301122069047</v>
      </c>
      <c r="G17" s="1">
        <v>2510984922139</v>
      </c>
      <c r="I17" s="1">
        <v>313262412</v>
      </c>
      <c r="K17" s="1">
        <v>12315764617972</v>
      </c>
      <c r="M17" s="1">
        <v>-289087136</v>
      </c>
      <c r="O17" s="1">
        <v>11155748289871</v>
      </c>
      <c r="Q17" s="1">
        <v>101050370</v>
      </c>
      <c r="S17" s="1">
        <v>42685</v>
      </c>
      <c r="U17" s="1">
        <v>4226479622004</v>
      </c>
      <c r="W17" s="1">
        <v>4312170442988</v>
      </c>
      <c r="Y17" s="10">
        <v>5.1089029775459774E-2</v>
      </c>
    </row>
    <row r="18" spans="1:25" ht="21" x14ac:dyDescent="0.25">
      <c r="A18" s="2" t="s">
        <v>26</v>
      </c>
      <c r="C18" s="1">
        <v>99683190</v>
      </c>
      <c r="E18" s="1">
        <v>1503552410612</v>
      </c>
      <c r="G18" s="1">
        <v>1905427988300</v>
      </c>
      <c r="I18" s="1">
        <v>76876323</v>
      </c>
      <c r="K18" s="1">
        <v>1695789434568</v>
      </c>
      <c r="M18" s="1">
        <v>-90132144</v>
      </c>
      <c r="O18" s="1">
        <v>1983259570679</v>
      </c>
      <c r="Q18" s="1">
        <v>86427369</v>
      </c>
      <c r="S18" s="1">
        <v>23570</v>
      </c>
      <c r="U18" s="1">
        <v>1662886278385</v>
      </c>
      <c r="W18" s="1">
        <v>2036543072196</v>
      </c>
      <c r="Y18" s="10">
        <v>2.4128222905385122E-2</v>
      </c>
    </row>
    <row r="19" spans="1:25" ht="21" x14ac:dyDescent="0.25">
      <c r="A19" s="2" t="s">
        <v>27</v>
      </c>
      <c r="C19" s="1">
        <v>69571187</v>
      </c>
      <c r="E19" s="1">
        <v>972177810148</v>
      </c>
      <c r="G19" s="1">
        <v>1066933858638</v>
      </c>
      <c r="I19" s="1">
        <v>131432189</v>
      </c>
      <c r="K19" s="1">
        <v>2130413275558</v>
      </c>
      <c r="M19" s="1">
        <v>-123138918</v>
      </c>
      <c r="O19" s="1">
        <v>2027946211835</v>
      </c>
      <c r="Q19" s="1">
        <v>77864458</v>
      </c>
      <c r="S19" s="1">
        <v>16200</v>
      </c>
      <c r="U19" s="1">
        <v>1223643583175</v>
      </c>
      <c r="W19" s="1">
        <v>1261063640461</v>
      </c>
      <c r="Y19" s="10">
        <v>1.4940624153904998E-2</v>
      </c>
    </row>
    <row r="20" spans="1:25" ht="21" x14ac:dyDescent="0.25">
      <c r="A20" s="2" t="s">
        <v>28</v>
      </c>
      <c r="C20" s="1">
        <v>62924302</v>
      </c>
      <c r="E20" s="1">
        <v>649574334080</v>
      </c>
      <c r="G20" s="1">
        <v>753000529888</v>
      </c>
      <c r="I20" s="1">
        <v>45111875</v>
      </c>
      <c r="K20" s="1">
        <v>553308488484</v>
      </c>
      <c r="M20" s="1">
        <v>-51050029</v>
      </c>
      <c r="O20" s="1">
        <v>635956794920</v>
      </c>
      <c r="Q20" s="1">
        <v>56986148</v>
      </c>
      <c r="S20" s="1">
        <v>13220</v>
      </c>
      <c r="U20" s="1">
        <v>647145186800</v>
      </c>
      <c r="W20" s="1">
        <v>753153470203</v>
      </c>
      <c r="Y20" s="10">
        <v>8.9230888652049051E-3</v>
      </c>
    </row>
    <row r="21" spans="1:25" ht="21" x14ac:dyDescent="0.25">
      <c r="A21" s="2" t="s">
        <v>29</v>
      </c>
      <c r="C21" s="1">
        <v>7400000</v>
      </c>
      <c r="E21" s="1">
        <v>120223162013</v>
      </c>
      <c r="G21" s="1">
        <v>144357748444</v>
      </c>
      <c r="I21" s="1">
        <v>0</v>
      </c>
      <c r="K21" s="1">
        <v>0</v>
      </c>
      <c r="M21" s="1">
        <v>-5400000</v>
      </c>
      <c r="O21" s="1">
        <v>106642911099</v>
      </c>
      <c r="Q21" s="1">
        <v>2000000</v>
      </c>
      <c r="S21" s="1">
        <v>20047</v>
      </c>
      <c r="U21" s="1">
        <v>32492746491</v>
      </c>
      <c r="W21" s="1">
        <v>40079215338</v>
      </c>
      <c r="Y21" s="10">
        <v>4.7484399163992975E-4</v>
      </c>
    </row>
    <row r="22" spans="1:25" ht="21" x14ac:dyDescent="0.25">
      <c r="A22" s="2" t="s">
        <v>30</v>
      </c>
      <c r="C22" s="1">
        <v>31300000</v>
      </c>
      <c r="E22" s="1">
        <v>622124526478</v>
      </c>
      <c r="G22" s="1">
        <v>648223000000</v>
      </c>
      <c r="I22" s="1">
        <v>0</v>
      </c>
      <c r="K22" s="1">
        <v>0</v>
      </c>
      <c r="M22" s="1">
        <v>-19700000</v>
      </c>
      <c r="O22" s="1">
        <v>414884527110</v>
      </c>
      <c r="Q22" s="1">
        <v>11600000</v>
      </c>
      <c r="S22" s="1">
        <v>21262</v>
      </c>
      <c r="U22" s="1">
        <v>230563722276</v>
      </c>
      <c r="W22" s="1">
        <v>246548251795</v>
      </c>
      <c r="Y22" s="10">
        <v>2.9210141722307058E-3</v>
      </c>
    </row>
    <row r="23" spans="1:25" ht="21" x14ac:dyDescent="0.25">
      <c r="A23" s="2" t="s">
        <v>31</v>
      </c>
      <c r="C23" s="1">
        <v>25600000</v>
      </c>
      <c r="E23" s="1">
        <v>787468875232</v>
      </c>
      <c r="G23" s="1">
        <v>946390089920</v>
      </c>
      <c r="I23" s="1">
        <v>0</v>
      </c>
      <c r="K23" s="1">
        <v>0</v>
      </c>
      <c r="M23" s="1">
        <v>-8000000</v>
      </c>
      <c r="O23" s="1">
        <v>300705074117</v>
      </c>
      <c r="Q23" s="1">
        <v>17600000</v>
      </c>
      <c r="S23" s="1">
        <v>37952</v>
      </c>
      <c r="U23" s="1">
        <v>541384851723</v>
      </c>
      <c r="W23" s="1">
        <v>667708891520</v>
      </c>
      <c r="Y23" s="10">
        <v>7.9107725195962184E-3</v>
      </c>
    </row>
    <row r="24" spans="1:25" ht="21" x14ac:dyDescent="0.25">
      <c r="A24" s="2" t="s">
        <v>32</v>
      </c>
      <c r="C24" s="1">
        <v>22300000</v>
      </c>
      <c r="E24" s="1">
        <v>495888361580</v>
      </c>
      <c r="G24" s="1">
        <v>538925997730</v>
      </c>
      <c r="I24" s="1">
        <v>350000</v>
      </c>
      <c r="K24" s="1">
        <v>8675147772</v>
      </c>
      <c r="M24" s="1">
        <v>-12200000</v>
      </c>
      <c r="O24" s="1">
        <v>299582488212</v>
      </c>
      <c r="Q24" s="1">
        <v>10450000</v>
      </c>
      <c r="S24" s="1">
        <v>24806</v>
      </c>
      <c r="U24" s="1">
        <v>233270324990</v>
      </c>
      <c r="W24" s="1">
        <v>259127111629</v>
      </c>
      <c r="Y24" s="10">
        <v>3.0700439364983864E-3</v>
      </c>
    </row>
    <row r="25" spans="1:25" ht="21" x14ac:dyDescent="0.25">
      <c r="A25" s="2" t="s">
        <v>34</v>
      </c>
      <c r="C25" s="1">
        <v>3208302</v>
      </c>
      <c r="E25" s="1">
        <v>36069434656</v>
      </c>
      <c r="G25" s="1">
        <v>37203047362</v>
      </c>
      <c r="I25" s="1">
        <v>282611839</v>
      </c>
      <c r="K25" s="1">
        <v>3243670532573</v>
      </c>
      <c r="M25" s="1">
        <v>-237878778</v>
      </c>
      <c r="O25" s="1">
        <v>2742649330590</v>
      </c>
      <c r="Q25" s="1">
        <v>47941363</v>
      </c>
      <c r="S25" s="1">
        <v>11471</v>
      </c>
      <c r="U25" s="1">
        <v>542942191293</v>
      </c>
      <c r="W25" s="1">
        <v>549786892422</v>
      </c>
      <c r="Y25" s="10">
        <v>6.5136754885881075E-3</v>
      </c>
    </row>
    <row r="26" spans="1:25" ht="21" x14ac:dyDescent="0.25">
      <c r="A26" s="2" t="s">
        <v>36</v>
      </c>
      <c r="C26" s="1">
        <v>0</v>
      </c>
      <c r="E26" s="1">
        <v>0</v>
      </c>
      <c r="G26" s="1">
        <v>0</v>
      </c>
      <c r="I26" s="1">
        <v>9689711</v>
      </c>
      <c r="K26" s="1">
        <v>867582757202</v>
      </c>
      <c r="M26" s="1">
        <v>-2448826</v>
      </c>
      <c r="O26" s="1">
        <v>218924931999</v>
      </c>
      <c r="Q26" s="1">
        <v>7240885</v>
      </c>
      <c r="S26" s="1">
        <v>89742</v>
      </c>
      <c r="U26" s="1">
        <v>648657825188</v>
      </c>
      <c r="W26" s="1">
        <v>649571883679</v>
      </c>
      <c r="Y26" s="10">
        <v>7.6958918357555922E-3</v>
      </c>
    </row>
    <row r="27" spans="1:25" ht="21.75" thickBot="1" x14ac:dyDescent="0.3">
      <c r="A27" s="2" t="s">
        <v>37</v>
      </c>
      <c r="C27" s="1">
        <v>0</v>
      </c>
      <c r="E27" s="1">
        <v>0</v>
      </c>
      <c r="G27" s="1">
        <v>0</v>
      </c>
      <c r="I27" s="1">
        <v>104109107</v>
      </c>
      <c r="K27" s="1">
        <v>11628653323898</v>
      </c>
      <c r="M27" s="1">
        <v>-74460252</v>
      </c>
      <c r="O27" s="1">
        <v>8312538397054</v>
      </c>
      <c r="Q27" s="1">
        <v>29648855</v>
      </c>
      <c r="S27" s="1">
        <v>112933</v>
      </c>
      <c r="U27" s="1">
        <v>3338976055152</v>
      </c>
      <c r="W27" s="1">
        <v>3347099443500</v>
      </c>
      <c r="Y27" s="10">
        <v>3.9655218964839097E-2</v>
      </c>
    </row>
    <row r="28" spans="1:25" ht="21.75" thickBot="1" x14ac:dyDescent="0.3">
      <c r="A28" s="2" t="s">
        <v>39</v>
      </c>
      <c r="C28" s="1" t="s">
        <v>39</v>
      </c>
      <c r="E28" s="4">
        <f>SUM(E9:E27)</f>
        <v>36941951113766</v>
      </c>
      <c r="F28" s="2"/>
      <c r="G28" s="4">
        <f>SUM(G9:G27)</f>
        <v>39594006627692</v>
      </c>
      <c r="H28" s="2"/>
      <c r="I28" s="2" t="s">
        <v>39</v>
      </c>
      <c r="J28" s="2"/>
      <c r="K28" s="4">
        <f>SUM(K9:K27)</f>
        <v>213019249145947</v>
      </c>
      <c r="L28" s="2"/>
      <c r="M28" s="2" t="s">
        <v>39</v>
      </c>
      <c r="N28" s="2"/>
      <c r="O28" s="4">
        <f>SUM(O9:O27)</f>
        <v>214028906921429</v>
      </c>
      <c r="P28" s="2"/>
      <c r="Q28" s="2" t="s">
        <v>39</v>
      </c>
      <c r="S28" s="1" t="s">
        <v>39</v>
      </c>
      <c r="U28" s="4">
        <f>SUM(U9:U27)</f>
        <v>41921035772177</v>
      </c>
      <c r="V28" s="2"/>
      <c r="W28" s="4">
        <f>SUM(W9:W27)</f>
        <v>44316122245193</v>
      </c>
      <c r="Y28" s="6">
        <f>SUM(Y9:Y27)</f>
        <v>0.52504132636945522</v>
      </c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26"/>
  <sheetViews>
    <sheetView rightToLeft="1" topLeftCell="D4" workbookViewId="0">
      <selection activeCell="E24" sqref="E24:E25"/>
    </sheetView>
  </sheetViews>
  <sheetFormatPr defaultRowHeight="18.75" x14ac:dyDescent="0.25"/>
  <cols>
    <col min="1" max="1" width="33.5703125" style="1" customWidth="1"/>
    <col min="2" max="2" width="1" style="1" customWidth="1"/>
    <col min="3" max="3" width="16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15.5703125" style="1" customWidth="1"/>
    <col min="10" max="10" width="1" style="1" customWidth="1"/>
    <col min="11" max="11" width="27" style="1" customWidth="1"/>
    <col min="12" max="12" width="1" style="1" customWidth="1"/>
    <col min="13" max="13" width="15.5703125" style="1" customWidth="1"/>
    <col min="14" max="14" width="1" style="1" customWidth="1"/>
    <col min="15" max="15" width="27" style="1" customWidth="1"/>
    <col min="16" max="16" width="1" style="1" customWidth="1"/>
    <col min="17" max="17" width="16" style="1" customWidth="1"/>
    <col min="18" max="18" width="1" style="1" customWidth="1"/>
    <col min="19" max="19" width="23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  <c r="V2" s="30" t="s">
        <v>0</v>
      </c>
      <c r="W2" s="30" t="s">
        <v>0</v>
      </c>
      <c r="X2" s="30" t="s">
        <v>0</v>
      </c>
      <c r="Y2" s="30" t="s">
        <v>0</v>
      </c>
    </row>
    <row r="3" spans="1:25" ht="26.25" x14ac:dyDescent="0.25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</row>
    <row r="4" spans="1:25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  <c r="V4" s="30" t="s">
        <v>2</v>
      </c>
      <c r="W4" s="30" t="s">
        <v>2</v>
      </c>
      <c r="X4" s="30" t="s">
        <v>2</v>
      </c>
      <c r="Y4" s="30" t="s">
        <v>2</v>
      </c>
    </row>
    <row r="6" spans="1:25" ht="27" thickBot="1" x14ac:dyDescent="0.3">
      <c r="A6" s="3" t="s">
        <v>40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27" thickBot="1" x14ac:dyDescent="0.3">
      <c r="A7" s="29" t="s">
        <v>41</v>
      </c>
      <c r="C7" s="29" t="s">
        <v>7</v>
      </c>
      <c r="E7" s="29" t="s">
        <v>8</v>
      </c>
      <c r="G7" s="29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9" t="s">
        <v>7</v>
      </c>
      <c r="S7" s="29" t="s">
        <v>42</v>
      </c>
      <c r="U7" s="29" t="s">
        <v>8</v>
      </c>
      <c r="W7" s="29" t="s">
        <v>9</v>
      </c>
      <c r="Y7" s="29" t="s">
        <v>13</v>
      </c>
    </row>
    <row r="8" spans="1:25" ht="27" thickBot="1" x14ac:dyDescent="0.3">
      <c r="A8" s="29" t="s">
        <v>41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S8" s="29" t="s">
        <v>42</v>
      </c>
      <c r="U8" s="29" t="s">
        <v>8</v>
      </c>
      <c r="W8" s="29" t="s">
        <v>9</v>
      </c>
      <c r="Y8" s="29" t="s">
        <v>13</v>
      </c>
    </row>
    <row r="9" spans="1:25" ht="21" x14ac:dyDescent="0.25">
      <c r="A9" s="2" t="s">
        <v>43</v>
      </c>
      <c r="C9" s="1">
        <v>134150</v>
      </c>
      <c r="E9" s="1">
        <v>499994489500</v>
      </c>
      <c r="G9" s="1">
        <v>712685032208</v>
      </c>
      <c r="I9" s="1">
        <v>0</v>
      </c>
      <c r="K9" s="1">
        <v>0</v>
      </c>
      <c r="M9" s="1">
        <v>0</v>
      </c>
      <c r="O9" s="1">
        <v>0</v>
      </c>
      <c r="Q9" s="1">
        <v>134150</v>
      </c>
      <c r="S9" s="1">
        <v>5389024</v>
      </c>
      <c r="U9" s="1">
        <v>499994489500</v>
      </c>
      <c r="W9" s="1">
        <v>722413522036</v>
      </c>
      <c r="Y9" s="10">
        <v>8.5588931201703612E-3</v>
      </c>
    </row>
    <row r="10" spans="1:25" ht="21" x14ac:dyDescent="0.25">
      <c r="A10" s="2" t="s">
        <v>44</v>
      </c>
      <c r="C10" s="1">
        <v>33370</v>
      </c>
      <c r="E10" s="1">
        <v>49985300824</v>
      </c>
      <c r="G10" s="1">
        <v>62992407592</v>
      </c>
      <c r="I10" s="1">
        <v>0</v>
      </c>
      <c r="K10" s="1">
        <v>0</v>
      </c>
      <c r="M10" s="1">
        <v>0</v>
      </c>
      <c r="O10" s="1">
        <v>0</v>
      </c>
      <c r="Q10" s="1">
        <v>33370</v>
      </c>
      <c r="S10" s="1">
        <v>1922272</v>
      </c>
      <c r="U10" s="1">
        <v>49985300824</v>
      </c>
      <c r="W10" s="1">
        <v>64099742931</v>
      </c>
      <c r="Y10" s="10">
        <v>7.5943048135453518E-4</v>
      </c>
    </row>
    <row r="11" spans="1:25" ht="21" x14ac:dyDescent="0.25">
      <c r="A11" s="2" t="s">
        <v>45</v>
      </c>
      <c r="C11" s="1">
        <v>23908</v>
      </c>
      <c r="E11" s="1">
        <v>30001940747</v>
      </c>
      <c r="G11" s="1">
        <v>37719344290</v>
      </c>
      <c r="I11" s="1">
        <v>0</v>
      </c>
      <c r="K11" s="1">
        <v>0</v>
      </c>
      <c r="M11" s="1">
        <v>0</v>
      </c>
      <c r="O11" s="1">
        <v>0</v>
      </c>
      <c r="Q11" s="1">
        <v>23908</v>
      </c>
      <c r="S11" s="1">
        <v>1606640</v>
      </c>
      <c r="U11" s="1">
        <v>30001940747</v>
      </c>
      <c r="W11" s="1">
        <v>38383720442</v>
      </c>
      <c r="Y11" s="10">
        <v>4.547563837006985E-4</v>
      </c>
    </row>
    <row r="12" spans="1:25" ht="21" x14ac:dyDescent="0.25">
      <c r="A12" s="2" t="s">
        <v>46</v>
      </c>
      <c r="C12" s="1">
        <v>25461</v>
      </c>
      <c r="E12" s="1">
        <v>30006899696</v>
      </c>
      <c r="G12" s="1">
        <v>37909211012</v>
      </c>
      <c r="I12" s="1">
        <v>0</v>
      </c>
      <c r="K12" s="1">
        <v>0</v>
      </c>
      <c r="M12" s="1">
        <v>0</v>
      </c>
      <c r="O12" s="1">
        <v>0</v>
      </c>
      <c r="Q12" s="1">
        <v>25461</v>
      </c>
      <c r="S12" s="1">
        <v>1517999</v>
      </c>
      <c r="U12" s="1">
        <v>30006899696</v>
      </c>
      <c r="W12" s="1">
        <v>38621759376</v>
      </c>
      <c r="Y12" s="10">
        <v>4.575765825651984E-4</v>
      </c>
    </row>
    <row r="13" spans="1:25" ht="21" x14ac:dyDescent="0.25">
      <c r="A13" s="2" t="s">
        <v>47</v>
      </c>
      <c r="C13" s="1">
        <v>10553</v>
      </c>
      <c r="E13" s="1">
        <v>30798191790</v>
      </c>
      <c r="G13" s="1">
        <v>38357152218</v>
      </c>
      <c r="I13" s="1">
        <v>0</v>
      </c>
      <c r="K13" s="1">
        <v>0</v>
      </c>
      <c r="M13" s="1">
        <v>0</v>
      </c>
      <c r="O13" s="1">
        <v>0</v>
      </c>
      <c r="Q13" s="1">
        <v>10553</v>
      </c>
      <c r="S13" s="1">
        <v>3704332</v>
      </c>
      <c r="U13" s="1">
        <v>30798191790</v>
      </c>
      <c r="W13" s="1">
        <v>39063483503</v>
      </c>
      <c r="Y13" s="10">
        <v>4.6280996964374914E-4</v>
      </c>
    </row>
    <row r="14" spans="1:25" ht="21" x14ac:dyDescent="0.25">
      <c r="A14" s="2" t="s">
        <v>48</v>
      </c>
      <c r="C14" s="1">
        <v>64800</v>
      </c>
      <c r="E14" s="1">
        <v>99976334535</v>
      </c>
      <c r="G14" s="1">
        <v>122947850145</v>
      </c>
      <c r="I14" s="1">
        <v>0</v>
      </c>
      <c r="K14" s="1">
        <v>0</v>
      </c>
      <c r="M14" s="1">
        <v>0</v>
      </c>
      <c r="O14" s="1">
        <v>0</v>
      </c>
      <c r="Q14" s="1">
        <v>64800</v>
      </c>
      <c r="S14" s="1">
        <v>1932858</v>
      </c>
      <c r="U14" s="1">
        <v>99976334535</v>
      </c>
      <c r="W14" s="1">
        <v>125158406147</v>
      </c>
      <c r="Y14" s="10">
        <v>1.4828313543799698E-3</v>
      </c>
    </row>
    <row r="15" spans="1:25" ht="21" x14ac:dyDescent="0.25">
      <c r="A15" s="2" t="s">
        <v>49</v>
      </c>
      <c r="C15" s="1">
        <v>4649</v>
      </c>
      <c r="E15" s="1">
        <v>19999765550</v>
      </c>
      <c r="G15" s="1">
        <v>23971397953</v>
      </c>
      <c r="I15" s="1">
        <v>0</v>
      </c>
      <c r="K15" s="1">
        <v>0</v>
      </c>
      <c r="M15" s="1">
        <v>0</v>
      </c>
      <c r="O15" s="1">
        <v>0</v>
      </c>
      <c r="Q15" s="1">
        <v>4649</v>
      </c>
      <c r="S15" s="1">
        <v>5248143</v>
      </c>
      <c r="U15" s="1">
        <v>19999765550</v>
      </c>
      <c r="W15" s="1">
        <v>24380932087</v>
      </c>
      <c r="Y15" s="10">
        <v>2.8885643130634295E-4</v>
      </c>
    </row>
    <row r="16" spans="1:25" ht="21" x14ac:dyDescent="0.25">
      <c r="A16" s="2" t="s">
        <v>50</v>
      </c>
      <c r="C16" s="1">
        <v>14500</v>
      </c>
      <c r="E16" s="1">
        <v>60180307000</v>
      </c>
      <c r="G16" s="1">
        <v>71450257623</v>
      </c>
      <c r="I16" s="1">
        <v>0</v>
      </c>
      <c r="K16" s="1">
        <v>0</v>
      </c>
      <c r="M16" s="1">
        <v>0</v>
      </c>
      <c r="O16" s="1">
        <v>0</v>
      </c>
      <c r="Q16" s="1">
        <v>14500</v>
      </c>
      <c r="S16" s="1">
        <v>5013369</v>
      </c>
      <c r="U16" s="1">
        <v>60180307000</v>
      </c>
      <c r="W16" s="1">
        <v>72641160923</v>
      </c>
      <c r="Y16" s="10">
        <v>8.6062610056469868E-4</v>
      </c>
    </row>
    <row r="17" spans="1:25" ht="21" x14ac:dyDescent="0.25">
      <c r="A17" s="2" t="s">
        <v>51</v>
      </c>
      <c r="C17" s="1">
        <v>9335</v>
      </c>
      <c r="E17" s="1">
        <v>9313846842</v>
      </c>
      <c r="G17" s="1">
        <v>9239563269</v>
      </c>
      <c r="I17" s="1">
        <v>0</v>
      </c>
      <c r="K17" s="1">
        <v>0</v>
      </c>
      <c r="M17" s="1">
        <v>10</v>
      </c>
      <c r="O17" s="1">
        <v>9996554</v>
      </c>
      <c r="Q17" s="1">
        <v>9325</v>
      </c>
      <c r="S17" s="1">
        <v>999800</v>
      </c>
      <c r="U17" s="1">
        <v>9303869502</v>
      </c>
      <c r="W17" s="1">
        <v>9321783145</v>
      </c>
      <c r="Y17" s="10">
        <v>1.1044110221331744E-4</v>
      </c>
    </row>
    <row r="18" spans="1:25" ht="21" x14ac:dyDescent="0.25">
      <c r="A18" s="2" t="s">
        <v>52</v>
      </c>
      <c r="C18" s="1">
        <v>20000</v>
      </c>
      <c r="E18" s="1">
        <v>20000000000</v>
      </c>
      <c r="G18" s="1">
        <v>18397332000</v>
      </c>
      <c r="I18" s="1">
        <v>0</v>
      </c>
      <c r="K18" s="1">
        <v>0</v>
      </c>
      <c r="M18" s="1">
        <v>0</v>
      </c>
      <c r="O18" s="1">
        <v>0</v>
      </c>
      <c r="Q18" s="1">
        <v>20000</v>
      </c>
      <c r="S18" s="1">
        <v>920000</v>
      </c>
      <c r="U18" s="1">
        <v>20000000000</v>
      </c>
      <c r="W18" s="1">
        <v>18397332000</v>
      </c>
      <c r="Y18" s="10">
        <v>2.1796490995976025E-4</v>
      </c>
    </row>
    <row r="19" spans="1:25" ht="21" x14ac:dyDescent="0.25">
      <c r="A19" s="2" t="s">
        <v>53</v>
      </c>
      <c r="C19" s="1">
        <v>5000</v>
      </c>
      <c r="E19" s="1">
        <v>5000000000</v>
      </c>
      <c r="G19" s="1">
        <v>4996375000</v>
      </c>
      <c r="I19" s="1">
        <v>0</v>
      </c>
      <c r="K19" s="1">
        <v>0</v>
      </c>
      <c r="M19" s="1">
        <v>0</v>
      </c>
      <c r="O19" s="1">
        <v>0</v>
      </c>
      <c r="Q19" s="1">
        <v>5000</v>
      </c>
      <c r="S19" s="1">
        <v>1000000</v>
      </c>
      <c r="U19" s="1">
        <v>5000000000</v>
      </c>
      <c r="W19" s="1">
        <v>4996375000</v>
      </c>
      <c r="Y19" s="10">
        <v>5.9195236950672907E-5</v>
      </c>
    </row>
    <row r="20" spans="1:25" ht="21" x14ac:dyDescent="0.25">
      <c r="A20" s="2" t="s">
        <v>54</v>
      </c>
      <c r="C20" s="1">
        <v>200000</v>
      </c>
      <c r="E20" s="1">
        <v>200000000000</v>
      </c>
      <c r="G20" s="1">
        <v>199855000000</v>
      </c>
      <c r="I20" s="1">
        <v>0</v>
      </c>
      <c r="K20" s="1">
        <v>0</v>
      </c>
      <c r="M20" s="1">
        <v>0</v>
      </c>
      <c r="O20" s="1">
        <v>0</v>
      </c>
      <c r="Q20" s="1">
        <v>200000</v>
      </c>
      <c r="S20" s="1">
        <v>1000000</v>
      </c>
      <c r="U20" s="1">
        <v>200000000000</v>
      </c>
      <c r="W20" s="1">
        <v>199855000000</v>
      </c>
      <c r="Y20" s="10">
        <v>2.3678094780269165E-3</v>
      </c>
    </row>
    <row r="21" spans="1:25" ht="21" x14ac:dyDescent="0.25">
      <c r="A21" s="2" t="s">
        <v>55</v>
      </c>
      <c r="C21" s="1">
        <v>5000</v>
      </c>
      <c r="E21" s="1">
        <v>5000725000</v>
      </c>
      <c r="G21" s="1">
        <v>4999275000</v>
      </c>
      <c r="I21" s="1">
        <v>0</v>
      </c>
      <c r="K21" s="1">
        <v>0</v>
      </c>
      <c r="M21" s="1">
        <v>0</v>
      </c>
      <c r="O21" s="1">
        <v>0</v>
      </c>
      <c r="Q21" s="1">
        <v>5000</v>
      </c>
      <c r="S21" s="1">
        <v>1000000</v>
      </c>
      <c r="U21" s="1">
        <v>5000725000</v>
      </c>
      <c r="W21" s="1">
        <v>4999275000</v>
      </c>
      <c r="Y21" s="10">
        <v>5.9229595097760937E-5</v>
      </c>
    </row>
    <row r="22" spans="1:25" ht="21" x14ac:dyDescent="0.25">
      <c r="A22" s="2" t="s">
        <v>56</v>
      </c>
      <c r="C22" s="1">
        <v>3180</v>
      </c>
      <c r="E22" s="1">
        <v>3180461100</v>
      </c>
      <c r="G22" s="1">
        <v>3211331109</v>
      </c>
      <c r="I22" s="1">
        <v>0</v>
      </c>
      <c r="K22" s="1">
        <v>0</v>
      </c>
      <c r="M22" s="1">
        <v>59</v>
      </c>
      <c r="O22" s="1">
        <v>59581306</v>
      </c>
      <c r="Q22" s="1">
        <v>3121</v>
      </c>
      <c r="S22" s="1">
        <v>1009999</v>
      </c>
      <c r="U22" s="1">
        <v>3121452545</v>
      </c>
      <c r="W22" s="1">
        <v>3151749809</v>
      </c>
      <c r="Y22" s="10">
        <v>3.7340787421479188E-5</v>
      </c>
    </row>
    <row r="23" spans="1:25" ht="21" x14ac:dyDescent="0.25">
      <c r="A23" s="2" t="s">
        <v>57</v>
      </c>
      <c r="C23" s="1">
        <v>10000</v>
      </c>
      <c r="E23" s="1">
        <v>10001420293</v>
      </c>
      <c r="G23" s="1">
        <v>9899564355</v>
      </c>
      <c r="I23" s="1">
        <v>0</v>
      </c>
      <c r="K23" s="1">
        <v>0</v>
      </c>
      <c r="M23" s="1">
        <v>0</v>
      </c>
      <c r="O23" s="1">
        <v>0</v>
      </c>
      <c r="Q23" s="1">
        <v>10000</v>
      </c>
      <c r="S23" s="1">
        <v>990100</v>
      </c>
      <c r="U23" s="1">
        <v>10001420293</v>
      </c>
      <c r="W23" s="1">
        <v>9899564355</v>
      </c>
      <c r="Y23" s="10">
        <v>1.172864442125862E-4</v>
      </c>
    </row>
    <row r="24" spans="1:25" ht="21" x14ac:dyDescent="0.25">
      <c r="A24" s="2" t="s">
        <v>58</v>
      </c>
      <c r="C24" s="1">
        <v>100000</v>
      </c>
      <c r="E24" s="1">
        <v>100000000000</v>
      </c>
      <c r="G24" s="1">
        <v>99927500000</v>
      </c>
      <c r="I24" s="1">
        <v>0</v>
      </c>
      <c r="K24" s="1">
        <v>0</v>
      </c>
      <c r="M24" s="1">
        <v>0</v>
      </c>
      <c r="O24" s="1">
        <v>0</v>
      </c>
      <c r="Q24" s="1">
        <v>100000</v>
      </c>
      <c r="S24" s="1">
        <v>1000000</v>
      </c>
      <c r="U24" s="1">
        <v>100000000000</v>
      </c>
      <c r="W24" s="1">
        <v>99927500000</v>
      </c>
      <c r="Y24" s="10">
        <v>1.1839047390134582E-3</v>
      </c>
    </row>
    <row r="25" spans="1:25" ht="21.75" thickBot="1" x14ac:dyDescent="0.3">
      <c r="A25" s="2" t="s">
        <v>59</v>
      </c>
      <c r="C25" s="1">
        <v>0</v>
      </c>
      <c r="E25" s="1">
        <v>0</v>
      </c>
      <c r="G25" s="1">
        <v>0</v>
      </c>
      <c r="I25" s="1">
        <v>99320</v>
      </c>
      <c r="K25" s="1">
        <v>99320118900</v>
      </c>
      <c r="M25" s="1">
        <v>461</v>
      </c>
      <c r="O25" s="1">
        <v>464321346</v>
      </c>
      <c r="Q25" s="1">
        <v>98859</v>
      </c>
      <c r="S25" s="1">
        <v>1001080</v>
      </c>
      <c r="U25" s="1">
        <v>98859118780</v>
      </c>
      <c r="W25" s="1">
        <v>98951417683</v>
      </c>
      <c r="Y25" s="10">
        <v>1.1723404701108684E-3</v>
      </c>
    </row>
    <row r="26" spans="1:25" ht="21.75" thickBot="1" x14ac:dyDescent="0.3">
      <c r="A26" s="2" t="s">
        <v>39</v>
      </c>
      <c r="C26" s="2" t="s">
        <v>39</v>
      </c>
      <c r="D26" s="2"/>
      <c r="E26" s="4">
        <f>SUM(E9:E25)</f>
        <v>1173439682877</v>
      </c>
      <c r="F26" s="2"/>
      <c r="G26" s="4">
        <f>SUM(G9:G25)</f>
        <v>1458558593774</v>
      </c>
      <c r="I26" s="1" t="s">
        <v>39</v>
      </c>
      <c r="K26" s="4">
        <f>SUM(K9:K25)</f>
        <v>99320118900</v>
      </c>
      <c r="L26" s="2"/>
      <c r="M26" s="2" t="s">
        <v>39</v>
      </c>
      <c r="N26" s="2"/>
      <c r="O26" s="4">
        <f>SUM(O9:O25)</f>
        <v>533899206</v>
      </c>
      <c r="P26" s="2"/>
      <c r="Q26" s="2" t="s">
        <v>39</v>
      </c>
      <c r="R26" s="2"/>
      <c r="S26" s="2" t="s">
        <v>39</v>
      </c>
      <c r="T26" s="2"/>
      <c r="U26" s="4">
        <f>SUM(U9:U25)</f>
        <v>1272229815762</v>
      </c>
      <c r="V26" s="2"/>
      <c r="W26" s="4">
        <f>SUM(W9:W25)</f>
        <v>1574262724437</v>
      </c>
      <c r="X26" s="2"/>
      <c r="Y26" s="6">
        <f>SUM(Y9:Y25)</f>
        <v>1.8651293186692369E-2</v>
      </c>
    </row>
  </sheetData>
  <mergeCells count="21">
    <mergeCell ref="K8"/>
    <mergeCell ref="I7:K7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02"/>
  <sheetViews>
    <sheetView rightToLeft="1" topLeftCell="A88" workbookViewId="0">
      <selection activeCell="E24" sqref="E24:E25"/>
    </sheetView>
  </sheetViews>
  <sheetFormatPr defaultRowHeight="18.75" x14ac:dyDescent="0.25"/>
  <cols>
    <col min="1" max="1" width="23.28515625" style="1" bestFit="1" customWidth="1"/>
    <col min="2" max="2" width="1" style="1" customWidth="1"/>
    <col min="3" max="3" width="23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</row>
    <row r="3" spans="1:11" ht="26.25" x14ac:dyDescent="0.25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</row>
    <row r="4" spans="1:11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</row>
    <row r="6" spans="1:11" ht="27" thickBot="1" x14ac:dyDescent="0.3">
      <c r="A6" s="29" t="s">
        <v>61</v>
      </c>
      <c r="C6" s="29" t="s">
        <v>4</v>
      </c>
      <c r="E6" s="29" t="s">
        <v>5</v>
      </c>
      <c r="F6" s="29" t="s">
        <v>5</v>
      </c>
      <c r="G6" s="29" t="s">
        <v>5</v>
      </c>
      <c r="I6" s="29" t="s">
        <v>6</v>
      </c>
      <c r="J6" s="29" t="s">
        <v>6</v>
      </c>
      <c r="K6" s="29" t="s">
        <v>6</v>
      </c>
    </row>
    <row r="7" spans="1:11" ht="27" thickBot="1" x14ac:dyDescent="0.3">
      <c r="A7" s="29" t="s">
        <v>61</v>
      </c>
      <c r="C7" s="29" t="s">
        <v>62</v>
      </c>
      <c r="E7" s="29" t="s">
        <v>63</v>
      </c>
      <c r="G7" s="29" t="s">
        <v>64</v>
      </c>
      <c r="I7" s="29" t="s">
        <v>62</v>
      </c>
      <c r="K7" s="29" t="s">
        <v>60</v>
      </c>
    </row>
    <row r="8" spans="1:11" ht="21" x14ac:dyDescent="0.25">
      <c r="A8" s="2" t="s">
        <v>65</v>
      </c>
      <c r="C8" s="1">
        <v>4318652</v>
      </c>
      <c r="E8" s="1">
        <v>17675</v>
      </c>
      <c r="G8" s="1">
        <v>630000</v>
      </c>
      <c r="I8" s="1">
        <v>3706327</v>
      </c>
      <c r="K8" s="10">
        <v>4.3911216628390918E-8</v>
      </c>
    </row>
    <row r="9" spans="1:11" ht="21" x14ac:dyDescent="0.25">
      <c r="A9" s="2" t="s">
        <v>66</v>
      </c>
      <c r="C9" s="1">
        <v>100093697959</v>
      </c>
      <c r="E9" s="1">
        <v>472608000000</v>
      </c>
      <c r="G9" s="1">
        <v>387091729291</v>
      </c>
      <c r="I9" s="1">
        <v>185609968668</v>
      </c>
      <c r="K9" s="10">
        <v>2.199039518792972E-3</v>
      </c>
    </row>
    <row r="10" spans="1:11" ht="21" x14ac:dyDescent="0.25">
      <c r="A10" s="2" t="s">
        <v>65</v>
      </c>
      <c r="C10" s="1">
        <v>11083357</v>
      </c>
      <c r="E10" s="1">
        <v>45362</v>
      </c>
      <c r="G10" s="1">
        <v>0</v>
      </c>
      <c r="I10" s="1">
        <v>11128719</v>
      </c>
      <c r="K10" s="10">
        <v>1.3184902217356698E-7</v>
      </c>
    </row>
    <row r="11" spans="1:11" ht="21" x14ac:dyDescent="0.25">
      <c r="A11" s="2" t="s">
        <v>65</v>
      </c>
      <c r="C11" s="1">
        <v>11167380</v>
      </c>
      <c r="E11" s="1">
        <v>45705</v>
      </c>
      <c r="G11" s="1">
        <v>0</v>
      </c>
      <c r="I11" s="1">
        <v>11213085</v>
      </c>
      <c r="K11" s="10">
        <v>1.3284855991054238E-7</v>
      </c>
    </row>
    <row r="12" spans="1:11" ht="21" x14ac:dyDescent="0.25">
      <c r="A12" s="2" t="s">
        <v>65</v>
      </c>
      <c r="C12" s="1">
        <v>11946156</v>
      </c>
      <c r="E12" s="1">
        <v>48893</v>
      </c>
      <c r="G12" s="1">
        <v>0</v>
      </c>
      <c r="I12" s="1">
        <v>11995049</v>
      </c>
      <c r="K12" s="10">
        <v>1.4211298547245396E-7</v>
      </c>
    </row>
    <row r="13" spans="1:11" ht="21" x14ac:dyDescent="0.25">
      <c r="A13" s="2" t="s">
        <v>67</v>
      </c>
      <c r="C13" s="1">
        <v>70918143529</v>
      </c>
      <c r="E13" s="1">
        <v>805942101540</v>
      </c>
      <c r="G13" s="1">
        <v>705129851811</v>
      </c>
      <c r="I13" s="1">
        <v>171730393258</v>
      </c>
      <c r="K13" s="10">
        <v>2.0345993486356713E-3</v>
      </c>
    </row>
    <row r="14" spans="1:11" ht="21" x14ac:dyDescent="0.25">
      <c r="A14" s="2" t="s">
        <v>67</v>
      </c>
      <c r="C14" s="1">
        <v>6047753714</v>
      </c>
      <c r="E14" s="1">
        <v>59086166694871</v>
      </c>
      <c r="G14" s="1">
        <v>59059740319932</v>
      </c>
      <c r="I14" s="1">
        <v>32474128653</v>
      </c>
      <c r="K14" s="10">
        <v>3.8474168579839813E-4</v>
      </c>
    </row>
    <row r="15" spans="1:11" ht="21" x14ac:dyDescent="0.25">
      <c r="A15" s="2" t="s">
        <v>67</v>
      </c>
      <c r="C15" s="1">
        <v>96966628546</v>
      </c>
      <c r="E15" s="1">
        <v>11196375857592</v>
      </c>
      <c r="G15" s="1">
        <v>10403911583995</v>
      </c>
      <c r="I15" s="1">
        <v>889430902143</v>
      </c>
      <c r="K15" s="10">
        <v>1.0537654400161248E-2</v>
      </c>
    </row>
    <row r="16" spans="1:11" ht="21" x14ac:dyDescent="0.25">
      <c r="A16" s="2" t="s">
        <v>67</v>
      </c>
      <c r="C16" s="1">
        <v>2506524618</v>
      </c>
      <c r="E16" s="1">
        <v>9891003962594</v>
      </c>
      <c r="G16" s="1">
        <v>9841197345875</v>
      </c>
      <c r="I16" s="1">
        <v>52313141337</v>
      </c>
      <c r="K16" s="10">
        <v>6.1978710506672475E-4</v>
      </c>
    </row>
    <row r="17" spans="1:11" ht="21" x14ac:dyDescent="0.25">
      <c r="A17" s="2" t="s">
        <v>67</v>
      </c>
      <c r="C17" s="1">
        <v>76251618</v>
      </c>
      <c r="E17" s="1">
        <v>27214751876</v>
      </c>
      <c r="G17" s="1">
        <v>27249287357</v>
      </c>
      <c r="I17" s="1">
        <v>41716137</v>
      </c>
      <c r="K17" s="10">
        <v>4.9423764516909429E-7</v>
      </c>
    </row>
    <row r="18" spans="1:11" ht="21" x14ac:dyDescent="0.25">
      <c r="A18" s="2" t="s">
        <v>67</v>
      </c>
      <c r="C18" s="1">
        <v>303862437943</v>
      </c>
      <c r="E18" s="1">
        <v>1066616755135</v>
      </c>
      <c r="G18" s="1">
        <v>1143464976542</v>
      </c>
      <c r="I18" s="1">
        <v>227014216536</v>
      </c>
      <c r="K18" s="10">
        <v>2.6895820147646819E-3</v>
      </c>
    </row>
    <row r="19" spans="1:11" ht="21" x14ac:dyDescent="0.25">
      <c r="A19" s="2" t="s">
        <v>67</v>
      </c>
      <c r="C19" s="1">
        <v>5069303109</v>
      </c>
      <c r="E19" s="1">
        <v>5739371329</v>
      </c>
      <c r="G19" s="1">
        <v>115691385</v>
      </c>
      <c r="I19" s="1">
        <v>10692983053</v>
      </c>
      <c r="K19" s="10">
        <v>1.2668658087750917E-4</v>
      </c>
    </row>
    <row r="20" spans="1:11" ht="21" x14ac:dyDescent="0.25">
      <c r="A20" s="2" t="s">
        <v>67</v>
      </c>
      <c r="C20" s="1">
        <v>5408950685</v>
      </c>
      <c r="E20" s="1">
        <v>1162960139</v>
      </c>
      <c r="G20" s="1">
        <v>113712798</v>
      </c>
      <c r="I20" s="1">
        <v>6458198026</v>
      </c>
      <c r="K20" s="10">
        <v>7.6514385414112835E-5</v>
      </c>
    </row>
    <row r="21" spans="1:11" ht="21" x14ac:dyDescent="0.25">
      <c r="A21" s="2" t="s">
        <v>67</v>
      </c>
      <c r="C21" s="1">
        <v>1528168977</v>
      </c>
      <c r="E21" s="1">
        <v>813923156553</v>
      </c>
      <c r="G21" s="1">
        <v>337033344718</v>
      </c>
      <c r="I21" s="1">
        <v>478417980812</v>
      </c>
      <c r="K21" s="10">
        <v>5.6681225359643391E-3</v>
      </c>
    </row>
    <row r="22" spans="1:11" ht="21" x14ac:dyDescent="0.25">
      <c r="A22" s="2" t="s">
        <v>67</v>
      </c>
      <c r="C22" s="1">
        <v>13262341446</v>
      </c>
      <c r="E22" s="1">
        <v>3832014633</v>
      </c>
      <c r="G22" s="1">
        <v>16113741937</v>
      </c>
      <c r="I22" s="1">
        <v>980614142</v>
      </c>
      <c r="K22" s="10">
        <v>1.1617960319806022E-5</v>
      </c>
    </row>
    <row r="23" spans="1:11" ht="21" x14ac:dyDescent="0.25">
      <c r="A23" s="2" t="s">
        <v>67</v>
      </c>
      <c r="C23" s="1">
        <v>58649373997</v>
      </c>
      <c r="E23" s="1">
        <v>7675435438</v>
      </c>
      <c r="G23" s="1">
        <v>65116066385</v>
      </c>
      <c r="I23" s="1">
        <v>1208743050</v>
      </c>
      <c r="K23" s="10">
        <v>1.4320748794321697E-5</v>
      </c>
    </row>
    <row r="24" spans="1:11" ht="21" x14ac:dyDescent="0.25">
      <c r="A24" s="2" t="s">
        <v>67</v>
      </c>
      <c r="C24" s="1">
        <v>180942483330</v>
      </c>
      <c r="E24" s="1">
        <v>1321232466578</v>
      </c>
      <c r="G24" s="1">
        <v>1499738507688</v>
      </c>
      <c r="I24" s="1">
        <v>2436442220</v>
      </c>
      <c r="K24" s="10">
        <v>2.8866082815946268E-5</v>
      </c>
    </row>
    <row r="25" spans="1:11" ht="21" x14ac:dyDescent="0.25">
      <c r="A25" s="2" t="s">
        <v>67</v>
      </c>
      <c r="C25" s="1">
        <v>27042755890</v>
      </c>
      <c r="E25" s="1">
        <v>3319484841</v>
      </c>
      <c r="G25" s="1">
        <v>30090774634</v>
      </c>
      <c r="I25" s="1">
        <v>271466097</v>
      </c>
      <c r="K25" s="10">
        <v>3.2162317552204059E-6</v>
      </c>
    </row>
    <row r="26" spans="1:11" ht="21" x14ac:dyDescent="0.25">
      <c r="A26" s="2" t="s">
        <v>67</v>
      </c>
      <c r="C26" s="1">
        <v>134027843349</v>
      </c>
      <c r="E26" s="1">
        <v>549337319411</v>
      </c>
      <c r="G26" s="1">
        <v>654943192184</v>
      </c>
      <c r="I26" s="1">
        <v>28421970576</v>
      </c>
      <c r="K26" s="10">
        <v>3.3673318813167016E-4</v>
      </c>
    </row>
    <row r="27" spans="1:11" ht="21" x14ac:dyDescent="0.25">
      <c r="A27" s="2" t="s">
        <v>68</v>
      </c>
      <c r="C27" s="1">
        <v>93459997218</v>
      </c>
      <c r="E27" s="1">
        <v>113897948127</v>
      </c>
      <c r="G27" s="1">
        <v>109697481127</v>
      </c>
      <c r="I27" s="1">
        <v>97660464218</v>
      </c>
      <c r="K27" s="10">
        <v>1.1570457221680164E-3</v>
      </c>
    </row>
    <row r="28" spans="1:11" ht="21" x14ac:dyDescent="0.25">
      <c r="A28" s="2" t="s">
        <v>67</v>
      </c>
      <c r="C28" s="1">
        <v>168769745130</v>
      </c>
      <c r="E28" s="1">
        <v>1316946240921</v>
      </c>
      <c r="G28" s="1">
        <v>1483277952149</v>
      </c>
      <c r="I28" s="1">
        <v>2438033902</v>
      </c>
      <c r="K28" s="10">
        <v>2.8884940486385361E-5</v>
      </c>
    </row>
    <row r="29" spans="1:11" ht="21" x14ac:dyDescent="0.25">
      <c r="A29" s="2" t="s">
        <v>67</v>
      </c>
      <c r="C29" s="1">
        <v>110420038300</v>
      </c>
      <c r="E29" s="1">
        <v>6093101530</v>
      </c>
      <c r="G29" s="1">
        <v>115050957767</v>
      </c>
      <c r="I29" s="1">
        <v>1462182063</v>
      </c>
      <c r="K29" s="10">
        <v>1.7323402203459258E-5</v>
      </c>
    </row>
    <row r="30" spans="1:11" ht="21" x14ac:dyDescent="0.25">
      <c r="A30" s="2" t="s">
        <v>67</v>
      </c>
      <c r="C30" s="1">
        <v>210658123607</v>
      </c>
      <c r="E30" s="1">
        <v>1368780022791</v>
      </c>
      <c r="G30" s="1">
        <v>1521898281251</v>
      </c>
      <c r="I30" s="1">
        <v>57539865147</v>
      </c>
      <c r="K30" s="10">
        <v>6.8171143108482267E-4</v>
      </c>
    </row>
    <row r="31" spans="1:11" ht="21" x14ac:dyDescent="0.25">
      <c r="A31" s="2" t="s">
        <v>67</v>
      </c>
      <c r="C31" s="1">
        <v>752157164</v>
      </c>
      <c r="E31" s="1">
        <v>11935287631</v>
      </c>
      <c r="G31" s="1">
        <v>11052827743</v>
      </c>
      <c r="I31" s="1">
        <v>1634617052</v>
      </c>
      <c r="K31" s="10">
        <v>1.9366349346626389E-5</v>
      </c>
    </row>
    <row r="32" spans="1:11" ht="21" x14ac:dyDescent="0.25">
      <c r="A32" s="2" t="s">
        <v>68</v>
      </c>
      <c r="C32" s="1">
        <v>9664555</v>
      </c>
      <c r="E32" s="1">
        <v>39717</v>
      </c>
      <c r="G32" s="1">
        <v>0</v>
      </c>
      <c r="I32" s="1">
        <v>9704272</v>
      </c>
      <c r="K32" s="10">
        <v>1.1497269129594566E-7</v>
      </c>
    </row>
    <row r="33" spans="1:11" ht="21" x14ac:dyDescent="0.25">
      <c r="A33" s="2" t="s">
        <v>67</v>
      </c>
      <c r="C33" s="1">
        <v>17706759063</v>
      </c>
      <c r="E33" s="1">
        <v>6547485855</v>
      </c>
      <c r="G33" s="1">
        <v>23045289373</v>
      </c>
      <c r="I33" s="1">
        <v>1208955545</v>
      </c>
      <c r="K33" s="10">
        <v>1.4323266357930481E-5</v>
      </c>
    </row>
    <row r="34" spans="1:11" ht="21" x14ac:dyDescent="0.25">
      <c r="A34" s="2" t="s">
        <v>67</v>
      </c>
      <c r="C34" s="1">
        <v>11002252544</v>
      </c>
      <c r="E34" s="1">
        <v>3636411398</v>
      </c>
      <c r="G34" s="1">
        <v>14044140721</v>
      </c>
      <c r="I34" s="1">
        <v>594523221</v>
      </c>
      <c r="K34" s="10">
        <v>7.0436952670230468E-6</v>
      </c>
    </row>
    <row r="35" spans="1:11" ht="21" x14ac:dyDescent="0.25">
      <c r="A35" s="2" t="s">
        <v>67</v>
      </c>
      <c r="C35" s="1">
        <v>20677543471</v>
      </c>
      <c r="E35" s="1">
        <v>3780759733</v>
      </c>
      <c r="G35" s="1">
        <v>23039209003</v>
      </c>
      <c r="I35" s="1">
        <v>1419094201</v>
      </c>
      <c r="K35" s="10">
        <v>1.6812912858526601E-5</v>
      </c>
    </row>
    <row r="36" spans="1:11" ht="21" x14ac:dyDescent="0.25">
      <c r="A36" s="2" t="s">
        <v>67</v>
      </c>
      <c r="C36" s="1">
        <v>931858442</v>
      </c>
      <c r="E36" s="1">
        <v>361072390</v>
      </c>
      <c r="G36" s="1">
        <v>32846535</v>
      </c>
      <c r="I36" s="1">
        <v>1260084297</v>
      </c>
      <c r="K36" s="10">
        <v>1.492902124815233E-5</v>
      </c>
    </row>
    <row r="37" spans="1:11" ht="21" x14ac:dyDescent="0.25">
      <c r="A37" s="2" t="s">
        <v>67</v>
      </c>
      <c r="C37" s="1">
        <v>75611980980</v>
      </c>
      <c r="E37" s="1">
        <v>11134758236</v>
      </c>
      <c r="G37" s="1">
        <v>85033518468</v>
      </c>
      <c r="I37" s="1">
        <v>1713220748</v>
      </c>
      <c r="K37" s="10">
        <v>2.0297617397947327E-5</v>
      </c>
    </row>
    <row r="38" spans="1:11" ht="21" x14ac:dyDescent="0.25">
      <c r="A38" s="2" t="s">
        <v>67</v>
      </c>
      <c r="C38" s="1">
        <v>3508633948</v>
      </c>
      <c r="E38" s="1">
        <v>290185840796</v>
      </c>
      <c r="G38" s="1">
        <v>293083736688</v>
      </c>
      <c r="I38" s="1">
        <v>610738056</v>
      </c>
      <c r="K38" s="10">
        <v>7.2358027449327442E-6</v>
      </c>
    </row>
    <row r="39" spans="1:11" ht="21" x14ac:dyDescent="0.25">
      <c r="A39" s="2" t="s">
        <v>67</v>
      </c>
      <c r="C39" s="1">
        <v>5657397545</v>
      </c>
      <c r="E39" s="1">
        <v>2122214065</v>
      </c>
      <c r="G39" s="1">
        <v>26896766</v>
      </c>
      <c r="I39" s="1">
        <v>7752714844</v>
      </c>
      <c r="K39" s="10">
        <v>9.1851350669551257E-5</v>
      </c>
    </row>
    <row r="40" spans="1:11" ht="21" x14ac:dyDescent="0.25">
      <c r="A40" s="2" t="s">
        <v>67</v>
      </c>
      <c r="C40" s="1">
        <v>4054693552</v>
      </c>
      <c r="E40" s="1">
        <v>2888124865</v>
      </c>
      <c r="G40" s="1">
        <v>25110805</v>
      </c>
      <c r="I40" s="1">
        <v>6917707612</v>
      </c>
      <c r="K40" s="10">
        <v>8.1958488153474E-5</v>
      </c>
    </row>
    <row r="41" spans="1:11" ht="21" x14ac:dyDescent="0.25">
      <c r="A41" s="2" t="s">
        <v>67</v>
      </c>
      <c r="C41" s="1">
        <v>1950987284</v>
      </c>
      <c r="E41" s="1">
        <v>1049431387703</v>
      </c>
      <c r="G41" s="1">
        <v>1050484810345</v>
      </c>
      <c r="I41" s="1">
        <v>897564642</v>
      </c>
      <c r="K41" s="10">
        <v>1.0634019996844894E-5</v>
      </c>
    </row>
    <row r="42" spans="1:11" ht="21" x14ac:dyDescent="0.25">
      <c r="A42" s="2" t="s">
        <v>68</v>
      </c>
      <c r="C42" s="1">
        <v>96000000000</v>
      </c>
      <c r="E42" s="1">
        <v>0</v>
      </c>
      <c r="G42" s="1">
        <v>0</v>
      </c>
      <c r="I42" s="1">
        <v>96000000000</v>
      </c>
      <c r="K42" s="10">
        <v>1.1373731449830326E-3</v>
      </c>
    </row>
    <row r="43" spans="1:11" ht="21" x14ac:dyDescent="0.25">
      <c r="A43" s="2" t="s">
        <v>68</v>
      </c>
      <c r="C43" s="1">
        <v>172000000000</v>
      </c>
      <c r="E43" s="1">
        <v>0</v>
      </c>
      <c r="G43" s="1">
        <v>0</v>
      </c>
      <c r="I43" s="1">
        <v>172000000000</v>
      </c>
      <c r="K43" s="10">
        <v>2.0377935514279332E-3</v>
      </c>
    </row>
    <row r="44" spans="1:11" ht="21" x14ac:dyDescent="0.25">
      <c r="A44" s="2" t="s">
        <v>68</v>
      </c>
      <c r="C44" s="1">
        <v>69500000000</v>
      </c>
      <c r="E44" s="1">
        <v>0</v>
      </c>
      <c r="G44" s="1">
        <v>0</v>
      </c>
      <c r="I44" s="1">
        <v>69500000000</v>
      </c>
      <c r="K44" s="10">
        <v>8.2341076642000798E-4</v>
      </c>
    </row>
    <row r="45" spans="1:11" ht="21" x14ac:dyDescent="0.25">
      <c r="A45" s="2" t="s">
        <v>68</v>
      </c>
      <c r="C45" s="1">
        <v>192300000000</v>
      </c>
      <c r="E45" s="1">
        <v>0</v>
      </c>
      <c r="G45" s="1">
        <v>0</v>
      </c>
      <c r="I45" s="1">
        <v>192300000000</v>
      </c>
      <c r="K45" s="10">
        <v>2.2783005810441373E-3</v>
      </c>
    </row>
    <row r="46" spans="1:11" ht="21" x14ac:dyDescent="0.25">
      <c r="A46" s="2" t="s">
        <v>68</v>
      </c>
      <c r="C46" s="1">
        <v>36800000000</v>
      </c>
      <c r="E46" s="1">
        <v>0</v>
      </c>
      <c r="G46" s="1">
        <v>0</v>
      </c>
      <c r="I46" s="1">
        <v>36800000000</v>
      </c>
      <c r="K46" s="10">
        <v>4.359930389101625E-4</v>
      </c>
    </row>
    <row r="47" spans="1:11" ht="21" x14ac:dyDescent="0.25">
      <c r="A47" s="2" t="s">
        <v>68</v>
      </c>
      <c r="C47" s="1">
        <v>24000000000</v>
      </c>
      <c r="E47" s="1">
        <v>0</v>
      </c>
      <c r="G47" s="1">
        <v>0</v>
      </c>
      <c r="I47" s="1">
        <v>24000000000</v>
      </c>
      <c r="K47" s="10">
        <v>2.8434328624575816E-4</v>
      </c>
    </row>
    <row r="48" spans="1:11" ht="21" x14ac:dyDescent="0.25">
      <c r="A48" s="2" t="s">
        <v>68</v>
      </c>
      <c r="C48" s="1">
        <v>24500000000</v>
      </c>
      <c r="E48" s="1">
        <v>0</v>
      </c>
      <c r="G48" s="1">
        <v>0</v>
      </c>
      <c r="I48" s="1">
        <v>24500000000</v>
      </c>
      <c r="K48" s="10">
        <v>2.9026710470921144E-4</v>
      </c>
    </row>
    <row r="49" spans="1:11" ht="21" x14ac:dyDescent="0.25">
      <c r="A49" s="2" t="s">
        <v>68</v>
      </c>
      <c r="C49" s="1">
        <v>168000000000</v>
      </c>
      <c r="E49" s="1">
        <v>0</v>
      </c>
      <c r="G49" s="1">
        <v>0</v>
      </c>
      <c r="I49" s="1">
        <v>168000000000</v>
      </c>
      <c r="K49" s="10">
        <v>1.990403003720307E-3</v>
      </c>
    </row>
    <row r="50" spans="1:11" ht="21" x14ac:dyDescent="0.25">
      <c r="A50" s="2" t="s">
        <v>68</v>
      </c>
      <c r="C50" s="1">
        <v>340000000000</v>
      </c>
      <c r="E50" s="1">
        <v>0</v>
      </c>
      <c r="G50" s="1">
        <v>0</v>
      </c>
      <c r="I50" s="1">
        <v>340000000000</v>
      </c>
      <c r="K50" s="10">
        <v>4.0281965551482403E-3</v>
      </c>
    </row>
    <row r="51" spans="1:11" ht="21" x14ac:dyDescent="0.25">
      <c r="A51" s="2" t="s">
        <v>68</v>
      </c>
      <c r="C51" s="1">
        <v>106900000000</v>
      </c>
      <c r="E51" s="1">
        <v>0</v>
      </c>
      <c r="G51" s="1">
        <v>0</v>
      </c>
      <c r="I51" s="1">
        <v>106900000000</v>
      </c>
      <c r="K51" s="10">
        <v>1.2665123874863143E-3</v>
      </c>
    </row>
    <row r="52" spans="1:11" ht="21" x14ac:dyDescent="0.25">
      <c r="A52" s="2" t="s">
        <v>68</v>
      </c>
      <c r="C52" s="1">
        <v>219900000000</v>
      </c>
      <c r="E52" s="1">
        <v>0</v>
      </c>
      <c r="G52" s="1">
        <v>0</v>
      </c>
      <c r="I52" s="1">
        <v>219900000000</v>
      </c>
      <c r="K52" s="10">
        <v>2.6052953602267591E-3</v>
      </c>
    </row>
    <row r="53" spans="1:11" ht="21" x14ac:dyDescent="0.25">
      <c r="A53" s="2" t="s">
        <v>68</v>
      </c>
      <c r="C53" s="1">
        <v>124500000000</v>
      </c>
      <c r="E53" s="1">
        <v>0</v>
      </c>
      <c r="G53" s="1">
        <v>0</v>
      </c>
      <c r="I53" s="1">
        <v>124500000000</v>
      </c>
      <c r="K53" s="10">
        <v>1.4750307973998703E-3</v>
      </c>
    </row>
    <row r="54" spans="1:11" ht="21" x14ac:dyDescent="0.25">
      <c r="A54" s="2" t="s">
        <v>68</v>
      </c>
      <c r="C54" s="1">
        <v>322200000000</v>
      </c>
      <c r="E54" s="1">
        <v>0</v>
      </c>
      <c r="G54" s="1">
        <v>0</v>
      </c>
      <c r="I54" s="1">
        <v>322200000000</v>
      </c>
      <c r="K54" s="10">
        <v>3.8173086178493031E-3</v>
      </c>
    </row>
    <row r="55" spans="1:11" ht="21" x14ac:dyDescent="0.25">
      <c r="A55" s="2" t="s">
        <v>68</v>
      </c>
      <c r="C55" s="1">
        <v>11800000000</v>
      </c>
      <c r="E55" s="1">
        <v>0</v>
      </c>
      <c r="G55" s="1">
        <v>0</v>
      </c>
      <c r="I55" s="1">
        <v>11800000000</v>
      </c>
      <c r="K55" s="10">
        <v>1.3980211573749775E-4</v>
      </c>
    </row>
    <row r="56" spans="1:11" ht="21" x14ac:dyDescent="0.25">
      <c r="A56" s="2" t="s">
        <v>68</v>
      </c>
      <c r="C56" s="1">
        <v>8000000000</v>
      </c>
      <c r="E56" s="1">
        <v>0</v>
      </c>
      <c r="G56" s="1">
        <v>0</v>
      </c>
      <c r="I56" s="1">
        <v>8000000000</v>
      </c>
      <c r="K56" s="10">
        <v>9.4781095415252711E-5</v>
      </c>
    </row>
    <row r="57" spans="1:11" ht="21" x14ac:dyDescent="0.25">
      <c r="A57" s="2" t="s">
        <v>68</v>
      </c>
      <c r="C57" s="1">
        <v>69200000000</v>
      </c>
      <c r="E57" s="1">
        <v>0</v>
      </c>
      <c r="G57" s="1">
        <v>0</v>
      </c>
      <c r="I57" s="1">
        <v>69200000000</v>
      </c>
      <c r="K57" s="10">
        <v>8.1985647534193594E-4</v>
      </c>
    </row>
    <row r="58" spans="1:11" ht="21" x14ac:dyDescent="0.25">
      <c r="A58" s="2" t="s">
        <v>67</v>
      </c>
      <c r="C58" s="1">
        <v>24563424485</v>
      </c>
      <c r="E58" s="1">
        <v>13419000521</v>
      </c>
      <c r="G58" s="1">
        <v>36006626818</v>
      </c>
      <c r="I58" s="1">
        <v>1975798188</v>
      </c>
      <c r="K58" s="10">
        <v>2.3408539572263927E-5</v>
      </c>
    </row>
    <row r="59" spans="1:11" ht="21" x14ac:dyDescent="0.25">
      <c r="A59" s="2" t="s">
        <v>67</v>
      </c>
      <c r="C59" s="1">
        <v>18685041773</v>
      </c>
      <c r="E59" s="1">
        <v>7371321048</v>
      </c>
      <c r="G59" s="1">
        <v>25005758326</v>
      </c>
      <c r="I59" s="1">
        <v>1050604495</v>
      </c>
      <c r="K59" s="10">
        <v>1.244718061053605E-5</v>
      </c>
    </row>
    <row r="60" spans="1:11" ht="21" x14ac:dyDescent="0.25">
      <c r="A60" s="2" t="s">
        <v>68</v>
      </c>
      <c r="C60" s="1">
        <v>220000000000</v>
      </c>
      <c r="E60" s="1">
        <v>0</v>
      </c>
      <c r="G60" s="1">
        <v>0</v>
      </c>
      <c r="I60" s="1">
        <v>220000000000</v>
      </c>
      <c r="K60" s="10">
        <v>2.6064801239194498E-3</v>
      </c>
    </row>
    <row r="61" spans="1:11" ht="21" x14ac:dyDescent="0.25">
      <c r="A61" s="2" t="s">
        <v>68</v>
      </c>
      <c r="C61" s="1">
        <v>96000000000</v>
      </c>
      <c r="E61" s="1">
        <v>0</v>
      </c>
      <c r="G61" s="1">
        <v>0</v>
      </c>
      <c r="I61" s="1">
        <v>96000000000</v>
      </c>
      <c r="K61" s="10">
        <v>1.1373731449830326E-3</v>
      </c>
    </row>
    <row r="62" spans="1:11" ht="21" x14ac:dyDescent="0.25">
      <c r="A62" s="2" t="s">
        <v>68</v>
      </c>
      <c r="C62" s="1">
        <v>441000000000</v>
      </c>
      <c r="E62" s="1">
        <v>0</v>
      </c>
      <c r="G62" s="1">
        <v>0</v>
      </c>
      <c r="I62" s="1">
        <v>441000000000</v>
      </c>
      <c r="K62" s="10">
        <v>5.2248078847658055E-3</v>
      </c>
    </row>
    <row r="63" spans="1:11" ht="21" x14ac:dyDescent="0.25">
      <c r="A63" s="2" t="s">
        <v>68</v>
      </c>
      <c r="C63" s="1">
        <v>15000000000</v>
      </c>
      <c r="E63" s="1">
        <v>0</v>
      </c>
      <c r="G63" s="1">
        <v>0</v>
      </c>
      <c r="I63" s="1">
        <v>15000000000</v>
      </c>
      <c r="K63" s="10">
        <v>1.7771455390359884E-4</v>
      </c>
    </row>
    <row r="64" spans="1:11" ht="21" x14ac:dyDescent="0.25">
      <c r="A64" s="2" t="s">
        <v>67</v>
      </c>
      <c r="C64" s="1">
        <v>10378336134</v>
      </c>
      <c r="E64" s="1">
        <v>4426110704</v>
      </c>
      <c r="G64" s="1">
        <v>14001014000</v>
      </c>
      <c r="I64" s="1">
        <v>803432838</v>
      </c>
      <c r="K64" s="10">
        <v>9.5187805597781587E-6</v>
      </c>
    </row>
    <row r="65" spans="1:11" ht="21" x14ac:dyDescent="0.25">
      <c r="A65" s="2" t="s">
        <v>67</v>
      </c>
      <c r="C65" s="1">
        <v>11221176818</v>
      </c>
      <c r="E65" s="1">
        <v>6336891884</v>
      </c>
      <c r="G65" s="1">
        <v>16001023000</v>
      </c>
      <c r="I65" s="1">
        <v>1557045702</v>
      </c>
      <c r="K65" s="10">
        <v>1.8447312155896392E-5</v>
      </c>
    </row>
    <row r="66" spans="1:11" ht="21" x14ac:dyDescent="0.25">
      <c r="A66" s="2" t="s">
        <v>69</v>
      </c>
      <c r="C66" s="1">
        <v>10170110</v>
      </c>
      <c r="E66" s="1">
        <v>0</v>
      </c>
      <c r="G66" s="1">
        <v>630000</v>
      </c>
      <c r="I66" s="1">
        <v>9540110</v>
      </c>
      <c r="K66" s="10">
        <v>1.1302775952275081E-7</v>
      </c>
    </row>
    <row r="67" spans="1:11" ht="21" x14ac:dyDescent="0.25">
      <c r="A67" s="2" t="s">
        <v>67</v>
      </c>
      <c r="C67" s="1">
        <v>267175536255</v>
      </c>
      <c r="E67" s="1">
        <v>10381948091</v>
      </c>
      <c r="G67" s="1">
        <v>274001023000</v>
      </c>
      <c r="I67" s="1">
        <v>3556461346</v>
      </c>
      <c r="K67" s="10">
        <v>4.2135662771985509E-5</v>
      </c>
    </row>
    <row r="68" spans="1:11" ht="21" x14ac:dyDescent="0.25">
      <c r="A68" s="2" t="s">
        <v>67</v>
      </c>
      <c r="C68" s="1">
        <v>57722805065</v>
      </c>
      <c r="E68" s="1">
        <v>3221010641</v>
      </c>
      <c r="G68" s="1">
        <v>60001023000</v>
      </c>
      <c r="I68" s="1">
        <v>942792706</v>
      </c>
      <c r="K68" s="10">
        <v>1.1169865678023788E-5</v>
      </c>
    </row>
    <row r="69" spans="1:11" ht="21" x14ac:dyDescent="0.25">
      <c r="A69" s="2" t="s">
        <v>68</v>
      </c>
      <c r="C69" s="1">
        <v>214000000000</v>
      </c>
      <c r="E69" s="1">
        <v>0</v>
      </c>
      <c r="G69" s="1">
        <v>0</v>
      </c>
      <c r="I69" s="1">
        <v>214000000000</v>
      </c>
      <c r="K69" s="10">
        <v>2.53539430235801E-3</v>
      </c>
    </row>
    <row r="70" spans="1:11" ht="21" x14ac:dyDescent="0.25">
      <c r="A70" s="2" t="s">
        <v>68</v>
      </c>
      <c r="C70" s="1">
        <v>149000000000</v>
      </c>
      <c r="E70" s="1">
        <v>0</v>
      </c>
      <c r="G70" s="1">
        <v>0</v>
      </c>
      <c r="I70" s="1">
        <v>149000000000</v>
      </c>
      <c r="K70" s="10">
        <v>1.7652979021090818E-3</v>
      </c>
    </row>
    <row r="71" spans="1:11" ht="21" x14ac:dyDescent="0.25">
      <c r="A71" s="2" t="s">
        <v>68</v>
      </c>
      <c r="C71" s="1">
        <v>52000000000</v>
      </c>
      <c r="E71" s="1">
        <v>0</v>
      </c>
      <c r="G71" s="1">
        <v>0</v>
      </c>
      <c r="I71" s="1">
        <v>52000000000</v>
      </c>
      <c r="K71" s="10">
        <v>6.1607712019914266E-4</v>
      </c>
    </row>
    <row r="72" spans="1:11" ht="21" x14ac:dyDescent="0.25">
      <c r="A72" s="2" t="s">
        <v>68</v>
      </c>
      <c r="C72" s="1">
        <v>251000000000</v>
      </c>
      <c r="E72" s="1">
        <v>0</v>
      </c>
      <c r="G72" s="1">
        <v>0</v>
      </c>
      <c r="I72" s="1">
        <v>251000000000</v>
      </c>
      <c r="K72" s="10">
        <v>2.9737568686535537E-3</v>
      </c>
    </row>
    <row r="73" spans="1:11" ht="21" x14ac:dyDescent="0.25">
      <c r="A73" s="2" t="s">
        <v>68</v>
      </c>
      <c r="C73" s="1">
        <v>51000000000</v>
      </c>
      <c r="E73" s="1">
        <v>0</v>
      </c>
      <c r="G73" s="1">
        <v>0</v>
      </c>
      <c r="I73" s="1">
        <v>51000000000</v>
      </c>
      <c r="K73" s="10">
        <v>6.04229483272236E-4</v>
      </c>
    </row>
    <row r="74" spans="1:11" ht="21" x14ac:dyDescent="0.25">
      <c r="A74" s="2" t="s">
        <v>68</v>
      </c>
      <c r="C74" s="1">
        <v>50740000000</v>
      </c>
      <c r="E74" s="1">
        <v>0</v>
      </c>
      <c r="G74" s="1">
        <v>0</v>
      </c>
      <c r="I74" s="1">
        <v>50740000000</v>
      </c>
      <c r="K74" s="10">
        <v>6.0114909767124039E-4</v>
      </c>
    </row>
    <row r="75" spans="1:11" ht="21" x14ac:dyDescent="0.25">
      <c r="A75" s="2" t="s">
        <v>68</v>
      </c>
      <c r="C75" s="1">
        <v>31360000000</v>
      </c>
      <c r="E75" s="1">
        <v>0</v>
      </c>
      <c r="G75" s="1">
        <v>0</v>
      </c>
      <c r="I75" s="1">
        <v>31360000000</v>
      </c>
      <c r="K75" s="10">
        <v>3.7154189402779063E-4</v>
      </c>
    </row>
    <row r="76" spans="1:11" ht="21" x14ac:dyDescent="0.25">
      <c r="A76" s="2" t="s">
        <v>68</v>
      </c>
      <c r="C76" s="1">
        <v>13890000000</v>
      </c>
      <c r="E76" s="1">
        <v>0</v>
      </c>
      <c r="G76" s="1">
        <v>0</v>
      </c>
      <c r="I76" s="1">
        <v>13890000000</v>
      </c>
      <c r="K76" s="10">
        <v>1.6456367691473252E-4</v>
      </c>
    </row>
    <row r="77" spans="1:11" ht="21" x14ac:dyDescent="0.25">
      <c r="A77" s="2" t="s">
        <v>68</v>
      </c>
      <c r="C77" s="1">
        <v>47120000000</v>
      </c>
      <c r="E77" s="1">
        <v>0</v>
      </c>
      <c r="G77" s="1">
        <v>0</v>
      </c>
      <c r="I77" s="1">
        <v>47120000000</v>
      </c>
      <c r="K77" s="10">
        <v>5.5826065199583849E-4</v>
      </c>
    </row>
    <row r="78" spans="1:11" ht="21" x14ac:dyDescent="0.25">
      <c r="A78" s="2" t="s">
        <v>68</v>
      </c>
      <c r="C78" s="1">
        <v>76220000000</v>
      </c>
      <c r="E78" s="1">
        <v>0</v>
      </c>
      <c r="G78" s="1">
        <v>0</v>
      </c>
      <c r="I78" s="1">
        <v>76220000000</v>
      </c>
      <c r="K78" s="10">
        <v>9.0302688656882023E-4</v>
      </c>
    </row>
    <row r="79" spans="1:11" ht="21" x14ac:dyDescent="0.25">
      <c r="A79" s="2" t="s">
        <v>68</v>
      </c>
      <c r="C79" s="1">
        <v>15780000000</v>
      </c>
      <c r="E79" s="1">
        <v>0</v>
      </c>
      <c r="G79" s="1">
        <v>0</v>
      </c>
      <c r="I79" s="1">
        <v>15780000000</v>
      </c>
      <c r="K79" s="10">
        <v>1.8695571070658596E-4</v>
      </c>
    </row>
    <row r="80" spans="1:11" ht="21" x14ac:dyDescent="0.25">
      <c r="A80" s="2" t="s">
        <v>68</v>
      </c>
      <c r="C80" s="1">
        <v>93390000000</v>
      </c>
      <c r="E80" s="1">
        <v>0</v>
      </c>
      <c r="G80" s="1">
        <v>0</v>
      </c>
      <c r="I80" s="1">
        <v>93390000000</v>
      </c>
      <c r="K80" s="10">
        <v>1.1064508126038064E-3</v>
      </c>
    </row>
    <row r="81" spans="1:11" ht="21" x14ac:dyDescent="0.25">
      <c r="A81" s="2" t="s">
        <v>68</v>
      </c>
      <c r="C81" s="1">
        <v>9100000000</v>
      </c>
      <c r="E81" s="1">
        <v>0</v>
      </c>
      <c r="G81" s="1">
        <v>0</v>
      </c>
      <c r="I81" s="1">
        <v>9100000000</v>
      </c>
      <c r="K81" s="10">
        <v>1.0781349603484996E-4</v>
      </c>
    </row>
    <row r="82" spans="1:11" ht="21" x14ac:dyDescent="0.25">
      <c r="A82" s="2" t="s">
        <v>67</v>
      </c>
      <c r="C82" s="1">
        <v>669423976</v>
      </c>
      <c r="E82" s="1">
        <v>2724747350383</v>
      </c>
      <c r="G82" s="1">
        <v>2722910651891</v>
      </c>
      <c r="I82" s="1">
        <v>2506122468</v>
      </c>
      <c r="K82" s="10">
        <v>2.9691629095227077E-5</v>
      </c>
    </row>
    <row r="83" spans="1:11" ht="21" x14ac:dyDescent="0.25">
      <c r="A83" s="2" t="s">
        <v>70</v>
      </c>
      <c r="C83" s="1">
        <v>2589000</v>
      </c>
      <c r="E83" s="1">
        <v>10000000</v>
      </c>
      <c r="G83" s="1">
        <v>6630000</v>
      </c>
      <c r="I83" s="1">
        <v>5959000</v>
      </c>
      <c r="K83" s="10">
        <v>7.0600068447436359E-8</v>
      </c>
    </row>
    <row r="84" spans="1:11" ht="21" x14ac:dyDescent="0.25">
      <c r="A84" s="2" t="s">
        <v>67</v>
      </c>
      <c r="C84" s="1">
        <v>220000916934</v>
      </c>
      <c r="E84" s="1">
        <v>121237656295</v>
      </c>
      <c r="G84" s="1">
        <v>339579642955</v>
      </c>
      <c r="I84" s="1">
        <v>1658930274</v>
      </c>
      <c r="K84" s="10">
        <v>1.9654403573405666E-5</v>
      </c>
    </row>
    <row r="85" spans="1:11" ht="21" x14ac:dyDescent="0.25">
      <c r="A85" s="2" t="s">
        <v>71</v>
      </c>
      <c r="C85" s="1">
        <v>0</v>
      </c>
      <c r="E85" s="1">
        <v>274000000000</v>
      </c>
      <c r="G85" s="1">
        <v>0</v>
      </c>
      <c r="I85" s="1">
        <v>274000000000</v>
      </c>
      <c r="K85" s="10">
        <v>3.2462525179724052E-3</v>
      </c>
    </row>
    <row r="86" spans="1:11" ht="21" x14ac:dyDescent="0.25">
      <c r="A86" s="2" t="s">
        <v>71</v>
      </c>
      <c r="C86" s="1">
        <v>0</v>
      </c>
      <c r="E86" s="1">
        <v>115000000000</v>
      </c>
      <c r="G86" s="1">
        <v>0</v>
      </c>
      <c r="I86" s="1">
        <v>115000000000</v>
      </c>
      <c r="K86" s="10">
        <v>1.3624782465942577E-3</v>
      </c>
    </row>
    <row r="87" spans="1:11" ht="21" x14ac:dyDescent="0.25">
      <c r="A87" s="2" t="s">
        <v>71</v>
      </c>
      <c r="C87" s="1">
        <v>0</v>
      </c>
      <c r="E87" s="1">
        <v>85000000000</v>
      </c>
      <c r="G87" s="1">
        <v>0</v>
      </c>
      <c r="I87" s="1">
        <v>85000000000</v>
      </c>
      <c r="K87" s="10">
        <v>1.0070491387870601E-3</v>
      </c>
    </row>
    <row r="88" spans="1:11" ht="21" x14ac:dyDescent="0.25">
      <c r="A88" s="2" t="s">
        <v>71</v>
      </c>
      <c r="C88" s="1">
        <v>0</v>
      </c>
      <c r="E88" s="1">
        <v>65000000000</v>
      </c>
      <c r="G88" s="1">
        <v>0</v>
      </c>
      <c r="I88" s="1">
        <v>65000000000</v>
      </c>
      <c r="K88" s="10">
        <v>7.7009640024892825E-4</v>
      </c>
    </row>
    <row r="89" spans="1:11" ht="21" x14ac:dyDescent="0.25">
      <c r="A89" s="2" t="s">
        <v>71</v>
      </c>
      <c r="C89" s="1">
        <v>0</v>
      </c>
      <c r="E89" s="1">
        <v>60000000000</v>
      </c>
      <c r="G89" s="1">
        <v>0</v>
      </c>
      <c r="I89" s="1">
        <v>60000000000</v>
      </c>
      <c r="K89" s="10">
        <v>7.1085821561439535E-4</v>
      </c>
    </row>
    <row r="90" spans="1:11" ht="21" x14ac:dyDescent="0.25">
      <c r="A90" s="2" t="s">
        <v>71</v>
      </c>
      <c r="C90" s="1">
        <v>0</v>
      </c>
      <c r="E90" s="1">
        <v>36000000000</v>
      </c>
      <c r="G90" s="1">
        <v>0</v>
      </c>
      <c r="I90" s="1">
        <v>36000000000</v>
      </c>
      <c r="K90" s="10">
        <v>4.2651492936863719E-4</v>
      </c>
    </row>
    <row r="91" spans="1:11" ht="21" x14ac:dyDescent="0.25">
      <c r="A91" s="2" t="s">
        <v>71</v>
      </c>
      <c r="C91" s="1">
        <v>0</v>
      </c>
      <c r="E91" s="1">
        <v>30000000000</v>
      </c>
      <c r="G91" s="1">
        <v>0</v>
      </c>
      <c r="I91" s="1">
        <v>30000000000</v>
      </c>
      <c r="K91" s="10">
        <v>3.5542910780719767E-4</v>
      </c>
    </row>
    <row r="92" spans="1:11" ht="21" x14ac:dyDescent="0.25">
      <c r="A92" s="2" t="s">
        <v>71</v>
      </c>
      <c r="C92" s="1">
        <v>0</v>
      </c>
      <c r="E92" s="1">
        <v>25000000000</v>
      </c>
      <c r="G92" s="1">
        <v>0</v>
      </c>
      <c r="I92" s="1">
        <v>25000000000</v>
      </c>
      <c r="K92" s="10">
        <v>2.9619092317266472E-4</v>
      </c>
    </row>
    <row r="93" spans="1:11" ht="21" x14ac:dyDescent="0.25">
      <c r="A93" s="2" t="s">
        <v>71</v>
      </c>
      <c r="C93" s="1">
        <v>0</v>
      </c>
      <c r="E93" s="1">
        <v>23000000000</v>
      </c>
      <c r="G93" s="1">
        <v>0</v>
      </c>
      <c r="I93" s="1">
        <v>23000000000</v>
      </c>
      <c r="K93" s="10">
        <v>2.7249564931885155E-4</v>
      </c>
    </row>
    <row r="94" spans="1:11" ht="21" x14ac:dyDescent="0.25">
      <c r="A94" s="2" t="s">
        <v>71</v>
      </c>
      <c r="C94" s="1">
        <v>0</v>
      </c>
      <c r="E94" s="1">
        <v>23000000000</v>
      </c>
      <c r="G94" s="1">
        <v>0</v>
      </c>
      <c r="I94" s="1">
        <v>23000000000</v>
      </c>
      <c r="K94" s="10">
        <v>2.7249564931885155E-4</v>
      </c>
    </row>
    <row r="95" spans="1:11" ht="21" x14ac:dyDescent="0.25">
      <c r="A95" s="2" t="s">
        <v>71</v>
      </c>
      <c r="C95" s="1">
        <v>0</v>
      </c>
      <c r="E95" s="1">
        <v>16000000000</v>
      </c>
      <c r="G95" s="1">
        <v>0</v>
      </c>
      <c r="I95" s="1">
        <v>16000000000</v>
      </c>
      <c r="K95" s="10">
        <v>1.8956219083050542E-4</v>
      </c>
    </row>
    <row r="96" spans="1:11" ht="21" x14ac:dyDescent="0.25">
      <c r="A96" s="2" t="s">
        <v>71</v>
      </c>
      <c r="C96" s="1">
        <v>0</v>
      </c>
      <c r="E96" s="1">
        <v>16000000000</v>
      </c>
      <c r="G96" s="1">
        <v>0</v>
      </c>
      <c r="I96" s="1">
        <v>16000000000</v>
      </c>
      <c r="K96" s="10">
        <v>1.8956219083050542E-4</v>
      </c>
    </row>
    <row r="97" spans="1:11" ht="21" x14ac:dyDescent="0.25">
      <c r="A97" s="2" t="s">
        <v>71</v>
      </c>
      <c r="C97" s="1">
        <v>0</v>
      </c>
      <c r="E97" s="1">
        <v>14000000000</v>
      </c>
      <c r="G97" s="1">
        <v>0</v>
      </c>
      <c r="I97" s="1">
        <v>14000000000</v>
      </c>
      <c r="K97" s="10">
        <v>1.6586691697669225E-4</v>
      </c>
    </row>
    <row r="98" spans="1:11" ht="21" x14ac:dyDescent="0.25">
      <c r="A98" s="2" t="s">
        <v>71</v>
      </c>
      <c r="C98" s="1">
        <v>0</v>
      </c>
      <c r="E98" s="1">
        <v>14000000000</v>
      </c>
      <c r="G98" s="1">
        <v>0</v>
      </c>
      <c r="I98" s="1">
        <v>14000000000</v>
      </c>
      <c r="K98" s="10">
        <v>1.6586691697669225E-4</v>
      </c>
    </row>
    <row r="99" spans="1:11" ht="21" x14ac:dyDescent="0.25">
      <c r="A99" s="2" t="s">
        <v>71</v>
      </c>
      <c r="C99" s="1">
        <v>0</v>
      </c>
      <c r="E99" s="1">
        <v>11000000000</v>
      </c>
      <c r="G99" s="1">
        <v>0</v>
      </c>
      <c r="I99" s="1">
        <v>11000000000</v>
      </c>
      <c r="K99" s="10">
        <v>1.3032400619597249E-4</v>
      </c>
    </row>
    <row r="100" spans="1:11" ht="21" x14ac:dyDescent="0.25">
      <c r="A100" s="2" t="s">
        <v>67</v>
      </c>
      <c r="C100" s="1">
        <v>0</v>
      </c>
      <c r="E100" s="1">
        <v>377038643465</v>
      </c>
      <c r="G100" s="1">
        <v>98186043633</v>
      </c>
      <c r="I100" s="1">
        <v>278852599832</v>
      </c>
      <c r="K100" s="10">
        <v>3.3037443589335092E-3</v>
      </c>
    </row>
    <row r="101" spans="1:11" ht="21.75" thickBot="1" x14ac:dyDescent="0.3">
      <c r="A101" s="2" t="s">
        <v>67</v>
      </c>
      <c r="C101" s="1">
        <v>0</v>
      </c>
      <c r="E101" s="1">
        <v>2000000</v>
      </c>
      <c r="G101" s="1">
        <v>899000</v>
      </c>
      <c r="I101" s="1">
        <v>1101000</v>
      </c>
      <c r="K101" s="10">
        <v>1.3044248256524155E-8</v>
      </c>
    </row>
    <row r="102" spans="1:11" ht="21.75" thickBot="1" x14ac:dyDescent="0.3">
      <c r="A102" s="2" t="s">
        <v>39</v>
      </c>
      <c r="C102" s="4">
        <f>SUM(C8:C101)</f>
        <v>6154242427608</v>
      </c>
      <c r="E102" s="4">
        <f>SUM(E8:E101)</f>
        <v>93515083118955</v>
      </c>
      <c r="F102" s="2"/>
      <c r="G102" s="4">
        <f>SUM(G8:G101)</f>
        <v>92486544780896</v>
      </c>
      <c r="H102" s="2"/>
      <c r="I102" s="4">
        <f>SUM(I8:I101)</f>
        <v>7182780765667</v>
      </c>
      <c r="K102" s="6">
        <f>SUM(K8:K101)</f>
        <v>8.5098978637190736E-2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6"/>
  <sheetViews>
    <sheetView rightToLeft="1" workbookViewId="0">
      <selection activeCell="C15" sqref="C15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</row>
    <row r="3" spans="1:7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</row>
    <row r="4" spans="1:7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</row>
    <row r="6" spans="1:7" ht="26.25" x14ac:dyDescent="0.25">
      <c r="A6" s="29" t="s">
        <v>76</v>
      </c>
      <c r="C6" s="29" t="s">
        <v>62</v>
      </c>
      <c r="E6" s="29" t="s">
        <v>104</v>
      </c>
      <c r="G6" s="29" t="s">
        <v>13</v>
      </c>
    </row>
    <row r="7" spans="1:7" ht="21" x14ac:dyDescent="0.25">
      <c r="A7" s="2" t="s">
        <v>114</v>
      </c>
      <c r="C7" s="1">
        <f>+'سرمایه‌گذاری در سهام'!I14</f>
        <v>4597538365314</v>
      </c>
      <c r="E7" s="10">
        <v>0.3465567910338806</v>
      </c>
      <c r="G7" s="10">
        <v>5.4469965309775749E-2</v>
      </c>
    </row>
    <row r="8" spans="1:7" ht="21" x14ac:dyDescent="0.25">
      <c r="A8" s="2" t="s">
        <v>121</v>
      </c>
      <c r="C8" s="1">
        <f>+'سرمایه‌گذاری در صندوق'!I31</f>
        <v>6729932740940</v>
      </c>
      <c r="E8" s="10">
        <v>0.50729405809269035</v>
      </c>
      <c r="G8" s="10">
        <v>7.9733799657276894E-2</v>
      </c>
    </row>
    <row r="9" spans="1:7" ht="21" x14ac:dyDescent="0.25">
      <c r="A9" s="2" t="s">
        <v>115</v>
      </c>
      <c r="C9" s="1">
        <f>+'سرمایه‌گذاری در اوراق بهادار'!I28</f>
        <v>24000808419</v>
      </c>
      <c r="E9" s="10">
        <v>1.8091514387361201E-3</v>
      </c>
      <c r="G9" s="10">
        <v>2.8435286411240259E-4</v>
      </c>
    </row>
    <row r="10" spans="1:7" ht="21" x14ac:dyDescent="0.25">
      <c r="A10" s="2" t="s">
        <v>116</v>
      </c>
      <c r="C10" s="1">
        <f>+'درآمد سپرده بانکی'!C85</f>
        <v>139736238930</v>
      </c>
      <c r="E10" s="10">
        <v>1.0533145937414376E-2</v>
      </c>
      <c r="G10" s="10">
        <v>1.6555442243741101E-3</v>
      </c>
    </row>
    <row r="11" spans="1:7" ht="21.75" thickBot="1" x14ac:dyDescent="0.3">
      <c r="A11" s="2" t="s">
        <v>111</v>
      </c>
      <c r="C11" s="1">
        <f>+'سایر درآمدها'!C11</f>
        <v>1775126497047</v>
      </c>
      <c r="E11" s="10">
        <v>0.13380685349727853</v>
      </c>
      <c r="G11" s="10">
        <v>2.1031054236344379E-2</v>
      </c>
    </row>
    <row r="12" spans="1:7" ht="21.75" thickBot="1" x14ac:dyDescent="0.3">
      <c r="A12" s="2" t="s">
        <v>39</v>
      </c>
      <c r="C12" s="4">
        <f>SUM(C7:C11)</f>
        <v>13266334650650</v>
      </c>
      <c r="D12" s="2"/>
      <c r="E12" s="5">
        <f t="shared" ref="E12" si="0">SUM(E7:E11)</f>
        <v>1</v>
      </c>
      <c r="F12" s="2"/>
      <c r="G12" s="6">
        <f>SUM(G7:G11)</f>
        <v>0.15717471629188354</v>
      </c>
    </row>
    <row r="13" spans="1:7" ht="19.5" thickTop="1" x14ac:dyDescent="0.25"/>
    <row r="14" spans="1:7" x14ac:dyDescent="0.45">
      <c r="C14" s="8"/>
    </row>
    <row r="15" spans="1:7" x14ac:dyDescent="0.45">
      <c r="C15" s="9"/>
    </row>
    <row r="16" spans="1:7" x14ac:dyDescent="0.45">
      <c r="G16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K13" sqref="K13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</row>
    <row r="3" spans="1:5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</row>
    <row r="4" spans="1:5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</row>
    <row r="5" spans="1:5" ht="26.25" x14ac:dyDescent="0.25">
      <c r="E5" s="7" t="s">
        <v>119</v>
      </c>
    </row>
    <row r="6" spans="1:5" ht="26.25" x14ac:dyDescent="0.25">
      <c r="A6" s="29" t="s">
        <v>111</v>
      </c>
      <c r="C6" s="29" t="s">
        <v>74</v>
      </c>
      <c r="E6" s="29" t="s">
        <v>120</v>
      </c>
    </row>
    <row r="7" spans="1:5" ht="26.25" x14ac:dyDescent="0.25">
      <c r="A7" s="29" t="s">
        <v>111</v>
      </c>
      <c r="C7" s="29" t="s">
        <v>62</v>
      </c>
      <c r="E7" s="29" t="s">
        <v>62</v>
      </c>
    </row>
    <row r="8" spans="1:5" ht="21" x14ac:dyDescent="0.25">
      <c r="A8" s="2" t="s">
        <v>112</v>
      </c>
      <c r="C8" s="1">
        <v>58107335</v>
      </c>
      <c r="E8" s="1">
        <v>530591157</v>
      </c>
    </row>
    <row r="9" spans="1:5" ht="21" x14ac:dyDescent="0.25">
      <c r="A9" s="2" t="s">
        <v>113</v>
      </c>
      <c r="C9" s="1">
        <v>0</v>
      </c>
      <c r="E9" s="1">
        <v>1707483480</v>
      </c>
    </row>
    <row r="10" spans="1:5" ht="21" x14ac:dyDescent="0.25">
      <c r="A10" s="2" t="s">
        <v>122</v>
      </c>
      <c r="C10" s="1">
        <v>1775068389712</v>
      </c>
      <c r="E10" s="1">
        <v>6430026166373</v>
      </c>
    </row>
    <row r="11" spans="1:5" ht="21" x14ac:dyDescent="0.25">
      <c r="A11" s="2" t="s">
        <v>39</v>
      </c>
      <c r="C11" s="4">
        <f>SUM(C8:C10)</f>
        <v>1775126497047</v>
      </c>
      <c r="D11" s="2"/>
      <c r="E11" s="4">
        <f>SUM(E8:E10)</f>
        <v>6432264241010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A3B7-8E33-4A5E-8B88-2A09D5A6FA37}">
  <dimension ref="A2:Y88"/>
  <sheetViews>
    <sheetView rightToLeft="1" workbookViewId="0">
      <selection activeCell="E27" sqref="E27"/>
    </sheetView>
  </sheetViews>
  <sheetFormatPr defaultRowHeight="18.75" x14ac:dyDescent="0.45"/>
  <cols>
    <col min="1" max="1" width="62.140625" style="12" bestFit="1" customWidth="1"/>
    <col min="2" max="2" width="1" style="12" customWidth="1"/>
    <col min="3" max="3" width="28" style="12" bestFit="1" customWidth="1"/>
    <col min="4" max="4" width="1" style="12" customWidth="1"/>
    <col min="5" max="5" width="19.5703125" style="12" bestFit="1" customWidth="1"/>
    <col min="6" max="6" width="1" style="12" customWidth="1"/>
    <col min="7" max="7" width="31" style="12" customWidth="1"/>
    <col min="8" max="8" width="1" style="12" customWidth="1"/>
    <col min="9" max="9" width="20.42578125" style="12" bestFit="1" customWidth="1"/>
    <col min="10" max="10" width="1" style="12" customWidth="1"/>
    <col min="11" max="11" width="25" style="12" customWidth="1"/>
    <col min="12" max="12" width="1" style="12" customWidth="1"/>
    <col min="13" max="13" width="9.140625" style="12" customWidth="1"/>
    <col min="14" max="16384" width="9.140625" style="12"/>
  </cols>
  <sheetData>
    <row r="2" spans="1:25" ht="26.25" x14ac:dyDescent="0.4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11"/>
      <c r="K2" s="11"/>
    </row>
    <row r="3" spans="1:25" ht="26.25" x14ac:dyDescent="0.4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1"/>
      <c r="K3" s="11"/>
    </row>
    <row r="4" spans="1:25" ht="26.25" x14ac:dyDescent="0.4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11"/>
      <c r="K4" s="11"/>
    </row>
    <row r="6" spans="1:25" ht="24" x14ac:dyDescent="0.55000000000000004">
      <c r="A6" s="13" t="s">
        <v>123</v>
      </c>
      <c r="B6" s="13"/>
      <c r="C6" s="13"/>
      <c r="D6" s="13"/>
      <c r="E6" s="13"/>
      <c r="F6" s="13"/>
      <c r="G6" s="13"/>
      <c r="H6" s="13"/>
      <c r="I6" s="13"/>
    </row>
    <row r="7" spans="1:25" ht="74.25" x14ac:dyDescent="0.6">
      <c r="A7" s="14" t="s">
        <v>124</v>
      </c>
      <c r="B7" s="15"/>
      <c r="C7" s="14" t="s">
        <v>125</v>
      </c>
      <c r="D7" s="15"/>
      <c r="E7" s="16" t="s">
        <v>126</v>
      </c>
      <c r="F7" s="15"/>
      <c r="G7" s="16" t="s">
        <v>127</v>
      </c>
      <c r="H7" s="15"/>
      <c r="I7" s="16" t="s">
        <v>128</v>
      </c>
      <c r="J7" s="11"/>
      <c r="K7" s="11"/>
    </row>
    <row r="8" spans="1:25" s="13" customFormat="1" ht="26.25" x14ac:dyDescent="0.55000000000000004">
      <c r="A8" s="17" t="s">
        <v>129</v>
      </c>
      <c r="B8" s="17"/>
      <c r="C8" s="18" t="s">
        <v>130</v>
      </c>
      <c r="D8" s="19"/>
      <c r="E8" s="18">
        <v>1490608114101</v>
      </c>
      <c r="F8" s="19"/>
      <c r="G8" s="18">
        <v>5820105810</v>
      </c>
      <c r="H8" s="17"/>
      <c r="I8" s="20">
        <v>34</v>
      </c>
      <c r="J8" s="12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Y8" s="23"/>
    </row>
    <row r="9" spans="1:25" s="13" customFormat="1" ht="24" x14ac:dyDescent="0.55000000000000004">
      <c r="A9" s="17" t="s">
        <v>131</v>
      </c>
      <c r="B9" s="17"/>
      <c r="C9" s="18" t="s">
        <v>130</v>
      </c>
      <c r="D9" s="19"/>
      <c r="E9" s="18">
        <v>1995000000000</v>
      </c>
      <c r="F9" s="19"/>
      <c r="G9" s="18">
        <v>7978021980</v>
      </c>
      <c r="H9" s="17"/>
      <c r="I9" s="20">
        <v>33.5</v>
      </c>
      <c r="J9" s="22"/>
      <c r="K9" s="24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Y9" s="23"/>
    </row>
    <row r="10" spans="1:25" s="13" customFormat="1" ht="24" x14ac:dyDescent="0.55000000000000004">
      <c r="A10" s="17" t="s">
        <v>132</v>
      </c>
      <c r="B10" s="17"/>
      <c r="C10" s="18" t="s">
        <v>130</v>
      </c>
      <c r="D10" s="19"/>
      <c r="E10" s="18">
        <v>1000000000000</v>
      </c>
      <c r="F10" s="19"/>
      <c r="G10" s="18">
        <v>3989010990</v>
      </c>
      <c r="H10" s="17"/>
      <c r="I10" s="20" t="s">
        <v>133</v>
      </c>
      <c r="J10" s="22"/>
      <c r="K10" s="24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Y10" s="23"/>
    </row>
    <row r="11" spans="1:25" s="13" customFormat="1" ht="24" x14ac:dyDescent="0.55000000000000004">
      <c r="A11" s="17" t="s">
        <v>134</v>
      </c>
      <c r="B11" s="17"/>
      <c r="C11" s="18" t="s">
        <v>130</v>
      </c>
      <c r="D11" s="19"/>
      <c r="E11" s="18">
        <v>1349985121650</v>
      </c>
      <c r="F11" s="19"/>
      <c r="G11" s="18">
        <v>15960615600</v>
      </c>
      <c r="H11" s="17"/>
      <c r="I11" s="20">
        <v>35</v>
      </c>
      <c r="J11" s="22"/>
      <c r="K11" s="24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Y11" s="23"/>
    </row>
    <row r="12" spans="1:25" s="13" customFormat="1" ht="24" x14ac:dyDescent="0.55000000000000004">
      <c r="A12" s="17" t="s">
        <v>135</v>
      </c>
      <c r="B12" s="17"/>
      <c r="C12" s="18" t="s">
        <v>130</v>
      </c>
      <c r="D12" s="19"/>
      <c r="E12" s="18">
        <v>3336000000000</v>
      </c>
      <c r="F12" s="19"/>
      <c r="G12" s="18">
        <v>26185834470</v>
      </c>
      <c r="H12" s="17"/>
      <c r="I12" s="20">
        <v>39</v>
      </c>
      <c r="J12" s="22"/>
      <c r="K12" s="24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Y12" s="23"/>
    </row>
    <row r="13" spans="1:25" s="13" customFormat="1" ht="24" x14ac:dyDescent="0.55000000000000004">
      <c r="A13" s="17" t="s">
        <v>136</v>
      </c>
      <c r="B13" s="17"/>
      <c r="C13" s="18" t="s">
        <v>130</v>
      </c>
      <c r="D13" s="19"/>
      <c r="E13" s="18">
        <v>2400000000000</v>
      </c>
      <c r="F13" s="19"/>
      <c r="G13" s="18">
        <v>5086475400</v>
      </c>
      <c r="H13" s="17"/>
      <c r="I13" s="20" t="s">
        <v>137</v>
      </c>
      <c r="J13" s="22"/>
      <c r="K13" s="24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Y13" s="23"/>
    </row>
    <row r="14" spans="1:25" s="13" customFormat="1" ht="24" x14ac:dyDescent="0.55000000000000004">
      <c r="A14" s="17" t="s">
        <v>138</v>
      </c>
      <c r="B14" s="17"/>
      <c r="C14" s="18" t="s">
        <v>130</v>
      </c>
      <c r="D14" s="19"/>
      <c r="E14" s="18">
        <v>2000000000000</v>
      </c>
      <c r="F14" s="19"/>
      <c r="G14" s="18">
        <v>7760141100</v>
      </c>
      <c r="H14" s="17"/>
      <c r="I14" s="20">
        <v>34</v>
      </c>
      <c r="J14" s="22"/>
      <c r="K14" s="24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Y14" s="23"/>
    </row>
    <row r="15" spans="1:25" s="13" customFormat="1" ht="24" x14ac:dyDescent="0.55000000000000004">
      <c r="A15" s="17" t="s">
        <v>139</v>
      </c>
      <c r="B15" s="17"/>
      <c r="C15" s="18" t="s">
        <v>130</v>
      </c>
      <c r="D15" s="17"/>
      <c r="E15" s="18">
        <v>3149965283850</v>
      </c>
      <c r="F15" s="17"/>
      <c r="G15" s="18">
        <v>37241450070</v>
      </c>
      <c r="H15" s="17"/>
      <c r="I15" s="20">
        <v>35</v>
      </c>
      <c r="J15" s="22"/>
      <c r="K15" s="24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Y15" s="23"/>
    </row>
    <row r="16" spans="1:25" s="13" customFormat="1" ht="24" x14ac:dyDescent="0.55000000000000004">
      <c r="A16" s="17" t="s">
        <v>140</v>
      </c>
      <c r="B16" s="17"/>
      <c r="C16" s="18" t="s">
        <v>130</v>
      </c>
      <c r="D16" s="17"/>
      <c r="E16" s="18">
        <v>4947864134400</v>
      </c>
      <c r="F16" s="17"/>
      <c r="G16" s="18">
        <v>41935973400</v>
      </c>
      <c r="H16" s="17"/>
      <c r="I16" s="20">
        <v>37</v>
      </c>
      <c r="J16" s="22"/>
      <c r="K16" s="2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Y16" s="23"/>
    </row>
    <row r="17" spans="1:25" s="13" customFormat="1" ht="24" x14ac:dyDescent="0.55000000000000004">
      <c r="A17" s="17" t="s">
        <v>141</v>
      </c>
      <c r="B17" s="17"/>
      <c r="C17" s="18" t="s">
        <v>130</v>
      </c>
      <c r="D17" s="17"/>
      <c r="E17" s="18">
        <v>4947864134400</v>
      </c>
      <c r="F17" s="17"/>
      <c r="G17" s="18">
        <v>41935973400</v>
      </c>
      <c r="H17" s="17"/>
      <c r="I17" s="20">
        <v>37</v>
      </c>
      <c r="J17" s="22"/>
      <c r="K17" s="24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Y17" s="23"/>
    </row>
    <row r="18" spans="1:25" s="13" customFormat="1" ht="24" x14ac:dyDescent="0.55000000000000004">
      <c r="A18" s="17" t="s">
        <v>142</v>
      </c>
      <c r="B18" s="17"/>
      <c r="C18" s="18" t="s">
        <v>130</v>
      </c>
      <c r="D18" s="17"/>
      <c r="E18" s="18">
        <v>1939466031800</v>
      </c>
      <c r="F18" s="17"/>
      <c r="G18" s="18">
        <v>17699734680</v>
      </c>
      <c r="H18" s="17"/>
      <c r="I18" s="20">
        <v>37.5</v>
      </c>
      <c r="J18" s="22"/>
      <c r="K18" s="24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Y18" s="23"/>
    </row>
    <row r="19" spans="1:25" s="13" customFormat="1" ht="24" x14ac:dyDescent="0.55000000000000004">
      <c r="A19" s="17" t="s">
        <v>143</v>
      </c>
      <c r="B19" s="17"/>
      <c r="C19" s="18" t="s">
        <v>130</v>
      </c>
      <c r="D19" s="17"/>
      <c r="E19" s="18">
        <v>2500000000000</v>
      </c>
      <c r="F19" s="17"/>
      <c r="G19" s="18">
        <v>21993613140</v>
      </c>
      <c r="H19" s="17"/>
      <c r="I19" s="20">
        <v>38.1</v>
      </c>
      <c r="J19" s="22"/>
      <c r="K19" s="24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Y19" s="23"/>
    </row>
    <row r="20" spans="1:25" s="13" customFormat="1" ht="24" x14ac:dyDescent="0.55000000000000004">
      <c r="A20" s="17" t="s">
        <v>144</v>
      </c>
      <c r="B20" s="17"/>
      <c r="C20" s="18" t="s">
        <v>130</v>
      </c>
      <c r="D20" s="17"/>
      <c r="E20" s="18">
        <v>1440000000000</v>
      </c>
      <c r="F20" s="17"/>
      <c r="G20" s="18">
        <v>11222010930</v>
      </c>
      <c r="H20" s="17"/>
      <c r="I20" s="20">
        <v>39</v>
      </c>
      <c r="J20" s="22"/>
      <c r="K20" s="24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Y20" s="23"/>
    </row>
    <row r="21" spans="1:25" s="13" customFormat="1" ht="24" x14ac:dyDescent="0.55000000000000004">
      <c r="A21" s="17" t="s">
        <v>145</v>
      </c>
      <c r="B21" s="17"/>
      <c r="C21" s="18" t="s">
        <v>130</v>
      </c>
      <c r="D21" s="17"/>
      <c r="E21" s="18">
        <v>15000000000000</v>
      </c>
      <c r="F21" s="17"/>
      <c r="G21" s="18">
        <v>10415492970</v>
      </c>
      <c r="H21" s="17"/>
      <c r="I21" s="20">
        <v>41</v>
      </c>
      <c r="J21" s="22"/>
      <c r="K21" s="24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Y21" s="23"/>
    </row>
    <row r="22" spans="1:25" s="13" customFormat="1" ht="24" x14ac:dyDescent="0.55000000000000004">
      <c r="A22" s="17" t="s">
        <v>146</v>
      </c>
      <c r="B22" s="17"/>
      <c r="C22" s="18" t="s">
        <v>130</v>
      </c>
      <c r="D22" s="17"/>
      <c r="E22" s="18">
        <v>4000000000000</v>
      </c>
      <c r="F22" s="17"/>
      <c r="G22" s="18">
        <v>41661971820</v>
      </c>
      <c r="H22" s="17"/>
      <c r="I22" s="20">
        <v>41</v>
      </c>
      <c r="J22" s="22"/>
      <c r="K22" s="24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Y22" s="23"/>
    </row>
    <row r="23" spans="1:25" s="13" customFormat="1" ht="24" x14ac:dyDescent="0.55000000000000004">
      <c r="C23" s="22"/>
      <c r="D23" s="22"/>
      <c r="E23" s="22"/>
      <c r="F23" s="22"/>
      <c r="G23" s="22"/>
      <c r="H23" s="22"/>
      <c r="I23" s="22"/>
      <c r="J23" s="22"/>
      <c r="K23" s="24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Y23" s="23"/>
    </row>
    <row r="24" spans="1:25" s="13" customFormat="1" ht="24" x14ac:dyDescent="0.55000000000000004">
      <c r="C24" s="22"/>
      <c r="D24" s="22"/>
      <c r="E24" s="22"/>
      <c r="F24" s="22"/>
      <c r="G24" s="22"/>
      <c r="H24" s="22"/>
      <c r="I24" s="22"/>
      <c r="J24" s="22"/>
      <c r="K24" s="24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Y24" s="23"/>
    </row>
    <row r="25" spans="1:25" s="13" customFormat="1" ht="24" x14ac:dyDescent="0.55000000000000004">
      <c r="C25" s="22"/>
      <c r="D25" s="22"/>
      <c r="E25" s="22"/>
      <c r="F25" s="22"/>
      <c r="G25" s="22"/>
      <c r="H25" s="22"/>
      <c r="I25" s="22"/>
      <c r="J25" s="22"/>
      <c r="K25" s="24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Y25" s="23"/>
    </row>
    <row r="26" spans="1:25" s="13" customFormat="1" ht="24" x14ac:dyDescent="0.55000000000000004">
      <c r="C26" s="22"/>
      <c r="D26" s="22"/>
      <c r="E26" s="22"/>
      <c r="F26" s="22"/>
      <c r="G26" s="22"/>
      <c r="H26" s="22"/>
      <c r="I26" s="22"/>
      <c r="J26" s="22"/>
      <c r="K26" s="24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Y26" s="23"/>
    </row>
    <row r="27" spans="1:25" s="13" customFormat="1" ht="24" x14ac:dyDescent="0.55000000000000004">
      <c r="C27" s="22"/>
      <c r="D27" s="22"/>
      <c r="E27" s="22"/>
      <c r="F27" s="22"/>
      <c r="G27" s="22"/>
      <c r="H27" s="22"/>
      <c r="I27" s="22"/>
      <c r="J27" s="22"/>
      <c r="K27" s="24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Y27" s="23"/>
    </row>
    <row r="28" spans="1:25" s="13" customFormat="1" ht="24" x14ac:dyDescent="0.55000000000000004">
      <c r="C28" s="22"/>
      <c r="D28" s="22"/>
      <c r="E28" s="22"/>
      <c r="F28" s="22"/>
      <c r="G28" s="22"/>
      <c r="H28" s="22"/>
      <c r="I28" s="22"/>
      <c r="J28" s="22"/>
      <c r="K28" s="24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Y28" s="23"/>
    </row>
    <row r="29" spans="1:25" s="13" customFormat="1" ht="24" x14ac:dyDescent="0.55000000000000004">
      <c r="C29" s="22"/>
      <c r="D29" s="22"/>
      <c r="E29" s="22"/>
      <c r="F29" s="22"/>
      <c r="G29" s="22"/>
      <c r="H29" s="22"/>
      <c r="I29" s="22"/>
      <c r="J29" s="22"/>
      <c r="K29" s="24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Y29" s="23"/>
    </row>
    <row r="30" spans="1:25" s="13" customFormat="1" ht="24" x14ac:dyDescent="0.55000000000000004">
      <c r="C30" s="22"/>
      <c r="D30" s="22"/>
      <c r="E30" s="22"/>
      <c r="F30" s="22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Y30" s="23"/>
    </row>
    <row r="31" spans="1:25" s="13" customFormat="1" ht="24" x14ac:dyDescent="0.55000000000000004">
      <c r="C31" s="22"/>
      <c r="D31" s="22"/>
      <c r="E31" s="22"/>
      <c r="F31" s="22"/>
      <c r="G31" s="22"/>
      <c r="H31" s="22"/>
      <c r="I31" s="22"/>
      <c r="J31" s="22"/>
      <c r="K31" s="24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Y31" s="23"/>
    </row>
    <row r="32" spans="1:25" s="13" customFormat="1" ht="24" x14ac:dyDescent="0.55000000000000004">
      <c r="C32" s="22"/>
      <c r="D32" s="22"/>
      <c r="E32" s="22"/>
      <c r="F32" s="22"/>
      <c r="G32" s="22"/>
      <c r="H32" s="22"/>
      <c r="I32" s="22"/>
      <c r="J32" s="22"/>
      <c r="K32" s="24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Y32" s="23"/>
    </row>
    <row r="33" spans="3:25" s="13" customFormat="1" ht="24" x14ac:dyDescent="0.55000000000000004">
      <c r="C33" s="22"/>
      <c r="D33" s="22"/>
      <c r="E33" s="22"/>
      <c r="F33" s="22"/>
      <c r="G33" s="22"/>
      <c r="H33" s="22"/>
      <c r="I33" s="22"/>
      <c r="J33" s="22"/>
      <c r="K33" s="24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Y33" s="23"/>
    </row>
    <row r="34" spans="3:25" s="13" customFormat="1" ht="24" x14ac:dyDescent="0.55000000000000004">
      <c r="C34" s="22"/>
      <c r="D34" s="22"/>
      <c r="E34" s="22"/>
      <c r="F34" s="22"/>
      <c r="G34" s="22"/>
      <c r="H34" s="22"/>
      <c r="I34" s="22"/>
      <c r="J34" s="22"/>
      <c r="K34" s="24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Y34" s="23"/>
    </row>
    <row r="35" spans="3:25" s="13" customFormat="1" ht="24" x14ac:dyDescent="0.55000000000000004">
      <c r="C35" s="22"/>
      <c r="D35" s="22"/>
      <c r="E35" s="22"/>
      <c r="F35" s="22"/>
      <c r="G35" s="22"/>
      <c r="H35" s="22"/>
      <c r="I35" s="22"/>
      <c r="J35" s="22"/>
      <c r="K35" s="24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Y35" s="23"/>
    </row>
    <row r="36" spans="3:25" s="13" customFormat="1" ht="24" x14ac:dyDescent="0.55000000000000004">
      <c r="C36" s="22"/>
      <c r="D36" s="22"/>
      <c r="E36" s="22"/>
      <c r="F36" s="22"/>
      <c r="G36" s="22"/>
      <c r="H36" s="22"/>
      <c r="I36" s="22"/>
      <c r="J36" s="22"/>
      <c r="K36" s="24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Y36" s="23"/>
    </row>
    <row r="37" spans="3:25" s="13" customFormat="1" ht="24" x14ac:dyDescent="0.55000000000000004">
      <c r="C37" s="22"/>
      <c r="D37" s="22"/>
      <c r="E37" s="22"/>
      <c r="F37" s="22"/>
      <c r="G37" s="22"/>
      <c r="H37" s="22"/>
      <c r="I37" s="22"/>
      <c r="J37" s="22"/>
      <c r="K37" s="24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Y37" s="23"/>
    </row>
    <row r="38" spans="3:25" s="13" customFormat="1" ht="24" x14ac:dyDescent="0.55000000000000004">
      <c r="C38" s="22"/>
      <c r="D38" s="22"/>
      <c r="E38" s="22"/>
      <c r="F38" s="22"/>
      <c r="G38" s="22"/>
      <c r="H38" s="22"/>
      <c r="I38" s="22"/>
      <c r="J38" s="22"/>
      <c r="K38" s="24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Y38" s="23"/>
    </row>
    <row r="39" spans="3:25" s="13" customFormat="1" ht="24" x14ac:dyDescent="0.55000000000000004">
      <c r="C39" s="22"/>
      <c r="D39" s="22"/>
      <c r="E39" s="22"/>
      <c r="F39" s="22"/>
      <c r="G39" s="22"/>
      <c r="H39" s="22"/>
      <c r="I39" s="22"/>
      <c r="J39" s="22"/>
      <c r="K39" s="24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Y39" s="23"/>
    </row>
    <row r="40" spans="3:25" s="13" customFormat="1" ht="24" x14ac:dyDescent="0.55000000000000004">
      <c r="C40" s="22"/>
      <c r="D40" s="22"/>
      <c r="E40" s="22"/>
      <c r="F40" s="22"/>
      <c r="G40" s="22"/>
      <c r="H40" s="22"/>
      <c r="I40" s="22"/>
      <c r="J40" s="22"/>
      <c r="K40" s="24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Y40" s="23"/>
    </row>
    <row r="41" spans="3:25" s="13" customFormat="1" ht="24" x14ac:dyDescent="0.55000000000000004">
      <c r="C41" s="22"/>
      <c r="D41" s="22"/>
      <c r="E41" s="22"/>
      <c r="F41" s="22"/>
      <c r="G41" s="22"/>
      <c r="H41" s="22"/>
      <c r="I41" s="22"/>
      <c r="J41" s="22"/>
      <c r="K41" s="24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Y41" s="23"/>
    </row>
    <row r="42" spans="3:25" s="13" customFormat="1" ht="24" x14ac:dyDescent="0.55000000000000004">
      <c r="C42" s="22"/>
      <c r="D42" s="22"/>
      <c r="E42" s="22"/>
      <c r="F42" s="22"/>
      <c r="G42" s="22"/>
      <c r="H42" s="22"/>
      <c r="I42" s="22"/>
      <c r="J42" s="22"/>
      <c r="K42" s="24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Y42" s="23"/>
    </row>
    <row r="43" spans="3:25" s="13" customFormat="1" ht="24" x14ac:dyDescent="0.55000000000000004">
      <c r="C43" s="22"/>
      <c r="D43" s="22"/>
      <c r="E43" s="22"/>
      <c r="F43" s="22"/>
      <c r="G43" s="22"/>
      <c r="H43" s="22"/>
      <c r="I43" s="22"/>
      <c r="J43" s="22"/>
      <c r="K43" s="24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Y43" s="23"/>
    </row>
    <row r="44" spans="3:25" s="13" customFormat="1" ht="24" x14ac:dyDescent="0.55000000000000004">
      <c r="C44" s="22"/>
      <c r="D44" s="22"/>
      <c r="E44" s="22"/>
      <c r="F44" s="22"/>
      <c r="G44" s="22"/>
      <c r="H44" s="22"/>
      <c r="I44" s="22"/>
      <c r="J44" s="22"/>
      <c r="K44" s="24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Y44" s="23"/>
    </row>
    <row r="45" spans="3:25" s="13" customFormat="1" ht="24" x14ac:dyDescent="0.55000000000000004">
      <c r="C45" s="22"/>
      <c r="D45" s="22"/>
      <c r="E45" s="22"/>
      <c r="F45" s="22"/>
      <c r="G45" s="22"/>
      <c r="H45" s="22"/>
      <c r="I45" s="22"/>
      <c r="J45" s="22"/>
      <c r="K45" s="24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Y45" s="23"/>
    </row>
    <row r="46" spans="3:25" s="13" customFormat="1" ht="24" x14ac:dyDescent="0.55000000000000004">
      <c r="C46" s="22"/>
      <c r="D46" s="22"/>
      <c r="E46" s="22"/>
      <c r="F46" s="22"/>
      <c r="G46" s="22"/>
      <c r="H46" s="22"/>
      <c r="I46" s="22"/>
      <c r="J46" s="22"/>
      <c r="K46" s="2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Y46" s="23"/>
    </row>
    <row r="47" spans="3:25" s="13" customFormat="1" ht="24" x14ac:dyDescent="0.55000000000000004">
      <c r="C47" s="22"/>
      <c r="D47" s="22"/>
      <c r="E47" s="22"/>
      <c r="F47" s="22"/>
      <c r="G47" s="22"/>
      <c r="H47" s="22"/>
      <c r="I47" s="22"/>
      <c r="J47" s="22"/>
      <c r="K47" s="2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Y47" s="23"/>
    </row>
    <row r="48" spans="3:25" s="13" customFormat="1" ht="24" x14ac:dyDescent="0.55000000000000004">
      <c r="C48" s="22"/>
      <c r="D48" s="22"/>
      <c r="E48" s="22"/>
      <c r="F48" s="22"/>
      <c r="G48" s="22"/>
      <c r="H48" s="22"/>
      <c r="I48" s="22"/>
      <c r="J48" s="22"/>
      <c r="K48" s="2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Y48" s="23"/>
    </row>
    <row r="49" spans="3:25" s="13" customFormat="1" ht="24" x14ac:dyDescent="0.55000000000000004">
      <c r="C49" s="22"/>
      <c r="D49" s="22"/>
      <c r="E49" s="22"/>
      <c r="F49" s="22"/>
      <c r="G49" s="22"/>
      <c r="H49" s="22"/>
      <c r="I49" s="22"/>
      <c r="J49" s="22"/>
      <c r="K49" s="2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Y49" s="23"/>
    </row>
    <row r="50" spans="3:25" s="13" customFormat="1" ht="24" x14ac:dyDescent="0.55000000000000004">
      <c r="C50" s="22"/>
      <c r="D50" s="22"/>
      <c r="E50" s="22"/>
      <c r="F50" s="22"/>
      <c r="G50" s="22"/>
      <c r="H50" s="22"/>
      <c r="I50" s="22"/>
      <c r="J50" s="22"/>
      <c r="K50" s="2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Y50" s="23"/>
    </row>
    <row r="51" spans="3:25" s="13" customFormat="1" ht="24" x14ac:dyDescent="0.55000000000000004">
      <c r="C51" s="22"/>
      <c r="D51" s="22"/>
      <c r="E51" s="22"/>
      <c r="F51" s="22"/>
      <c r="G51" s="22"/>
      <c r="H51" s="22"/>
      <c r="I51" s="22"/>
      <c r="J51" s="22"/>
      <c r="K51" s="24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Y51" s="23"/>
    </row>
    <row r="52" spans="3:25" s="13" customFormat="1" ht="24" x14ac:dyDescent="0.55000000000000004">
      <c r="C52" s="22"/>
      <c r="D52" s="22"/>
      <c r="E52" s="22"/>
      <c r="F52" s="22"/>
      <c r="G52" s="22"/>
      <c r="H52" s="22"/>
      <c r="I52" s="22"/>
      <c r="J52" s="22"/>
      <c r="K52" s="24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Y52" s="23"/>
    </row>
    <row r="53" spans="3:25" s="13" customFormat="1" ht="24" x14ac:dyDescent="0.55000000000000004">
      <c r="C53" s="22"/>
      <c r="D53" s="22"/>
      <c r="E53" s="22"/>
      <c r="F53" s="22"/>
      <c r="G53" s="22"/>
      <c r="H53" s="22"/>
      <c r="I53" s="22"/>
      <c r="J53" s="22"/>
      <c r="K53" s="2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Y53" s="23"/>
    </row>
    <row r="54" spans="3:25" s="13" customFormat="1" ht="24" x14ac:dyDescent="0.55000000000000004">
      <c r="C54" s="22"/>
      <c r="D54" s="22"/>
      <c r="E54" s="22"/>
      <c r="F54" s="22"/>
      <c r="G54" s="22"/>
      <c r="H54" s="22"/>
      <c r="I54" s="22"/>
      <c r="J54" s="22"/>
      <c r="K54" s="24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Y54" s="23"/>
    </row>
    <row r="55" spans="3:25" s="13" customFormat="1" ht="24" x14ac:dyDescent="0.55000000000000004">
      <c r="C55" s="22"/>
      <c r="D55" s="22"/>
      <c r="E55" s="22"/>
      <c r="F55" s="22"/>
      <c r="G55" s="22"/>
      <c r="H55" s="22"/>
      <c r="I55" s="22"/>
      <c r="J55" s="22"/>
      <c r="K55" s="24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Y55" s="23"/>
    </row>
    <row r="56" spans="3:25" s="13" customFormat="1" ht="24" x14ac:dyDescent="0.55000000000000004">
      <c r="C56" s="22"/>
      <c r="D56" s="22"/>
      <c r="E56" s="22"/>
      <c r="F56" s="22"/>
      <c r="G56" s="22"/>
      <c r="H56" s="22"/>
      <c r="I56" s="22"/>
      <c r="J56" s="22"/>
      <c r="K56" s="24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Y56" s="23"/>
    </row>
    <row r="57" spans="3:25" s="13" customFormat="1" ht="24" x14ac:dyDescent="0.55000000000000004">
      <c r="C57" s="22"/>
      <c r="D57" s="22"/>
      <c r="E57" s="22"/>
      <c r="F57" s="22"/>
      <c r="G57" s="22"/>
      <c r="H57" s="22"/>
      <c r="I57" s="22"/>
      <c r="J57" s="22"/>
      <c r="K57" s="24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Y57" s="23"/>
    </row>
    <row r="58" spans="3:25" s="13" customFormat="1" ht="24" x14ac:dyDescent="0.55000000000000004">
      <c r="C58" s="22"/>
      <c r="D58" s="22"/>
      <c r="E58" s="22"/>
      <c r="F58" s="22"/>
      <c r="G58" s="22"/>
      <c r="H58" s="22"/>
      <c r="I58" s="22"/>
      <c r="J58" s="22"/>
      <c r="K58" s="24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Y58" s="23"/>
    </row>
    <row r="59" spans="3:25" s="13" customFormat="1" ht="24" x14ac:dyDescent="0.55000000000000004">
      <c r="C59" s="22"/>
      <c r="D59" s="22"/>
      <c r="E59" s="22"/>
      <c r="F59" s="22"/>
      <c r="G59" s="22"/>
      <c r="H59" s="22"/>
      <c r="I59" s="22"/>
      <c r="J59" s="22"/>
      <c r="K59" s="24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Y59" s="23"/>
    </row>
    <row r="60" spans="3:25" s="13" customFormat="1" ht="24" x14ac:dyDescent="0.55000000000000004">
      <c r="C60" s="22"/>
      <c r="D60" s="22"/>
      <c r="E60" s="22"/>
      <c r="F60" s="22"/>
      <c r="G60" s="22"/>
      <c r="H60" s="22"/>
      <c r="I60" s="22"/>
      <c r="J60" s="22"/>
      <c r="K60" s="24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Y60" s="23"/>
    </row>
    <row r="61" spans="3:25" s="13" customFormat="1" ht="24" x14ac:dyDescent="0.55000000000000004">
      <c r="C61" s="22"/>
      <c r="D61" s="22"/>
      <c r="E61" s="22"/>
      <c r="F61" s="22"/>
      <c r="G61" s="22"/>
      <c r="H61" s="22"/>
      <c r="I61" s="22"/>
      <c r="J61" s="22"/>
      <c r="K61" s="24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Y61" s="23"/>
    </row>
    <row r="62" spans="3:25" s="13" customFormat="1" ht="24" x14ac:dyDescent="0.55000000000000004">
      <c r="C62" s="22"/>
      <c r="D62" s="22"/>
      <c r="E62" s="22"/>
      <c r="F62" s="22"/>
      <c r="G62" s="22"/>
      <c r="H62" s="22"/>
      <c r="I62" s="22"/>
      <c r="J62" s="22"/>
      <c r="K62" s="24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Y62" s="23"/>
    </row>
    <row r="63" spans="3:25" s="13" customFormat="1" ht="24" x14ac:dyDescent="0.55000000000000004">
      <c r="C63" s="22"/>
      <c r="D63" s="22"/>
      <c r="E63" s="22"/>
      <c r="F63" s="22"/>
      <c r="G63" s="22"/>
      <c r="H63" s="22"/>
      <c r="I63" s="22"/>
      <c r="J63" s="22"/>
      <c r="K63" s="24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Y63" s="23"/>
    </row>
    <row r="64" spans="3:25" s="13" customFormat="1" ht="24" x14ac:dyDescent="0.55000000000000004">
      <c r="C64" s="22"/>
      <c r="D64" s="22"/>
      <c r="E64" s="22"/>
      <c r="F64" s="22"/>
      <c r="G64" s="22"/>
      <c r="H64" s="22"/>
      <c r="I64" s="22"/>
      <c r="J64" s="22"/>
      <c r="K64" s="24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Y64" s="23"/>
    </row>
    <row r="65" spans="3:25" s="13" customFormat="1" ht="24" x14ac:dyDescent="0.55000000000000004">
      <c r="C65" s="22"/>
      <c r="D65" s="22"/>
      <c r="E65" s="22"/>
      <c r="F65" s="22"/>
      <c r="G65" s="22"/>
      <c r="H65" s="22"/>
      <c r="I65" s="22"/>
      <c r="J65" s="22"/>
      <c r="K65" s="24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Y65" s="23"/>
    </row>
    <row r="66" spans="3:25" s="13" customFormat="1" ht="24" x14ac:dyDescent="0.55000000000000004">
      <c r="C66" s="22"/>
      <c r="D66" s="22"/>
      <c r="E66" s="22"/>
      <c r="F66" s="22"/>
      <c r="G66" s="22"/>
      <c r="H66" s="22"/>
      <c r="I66" s="22"/>
      <c r="J66" s="22"/>
      <c r="K66" s="24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Y66" s="23"/>
    </row>
    <row r="67" spans="3:25" s="13" customFormat="1" ht="24" x14ac:dyDescent="0.55000000000000004">
      <c r="C67" s="22"/>
      <c r="D67" s="22"/>
      <c r="E67" s="22"/>
      <c r="F67" s="22"/>
      <c r="G67" s="22"/>
      <c r="H67" s="22"/>
      <c r="I67" s="22"/>
      <c r="J67" s="22"/>
      <c r="K67" s="24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Y67" s="23"/>
    </row>
    <row r="68" spans="3:25" s="13" customFormat="1" ht="24" x14ac:dyDescent="0.55000000000000004">
      <c r="C68" s="22"/>
      <c r="D68" s="22"/>
      <c r="E68" s="22"/>
      <c r="F68" s="22"/>
      <c r="G68" s="22"/>
      <c r="H68" s="22"/>
      <c r="I68" s="22"/>
      <c r="J68" s="22"/>
      <c r="K68" s="24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Y68" s="23"/>
    </row>
    <row r="69" spans="3:25" s="13" customFormat="1" ht="24" x14ac:dyDescent="0.55000000000000004">
      <c r="C69" s="22"/>
      <c r="D69" s="22"/>
      <c r="E69" s="22"/>
      <c r="F69" s="22"/>
      <c r="G69" s="22"/>
      <c r="H69" s="22"/>
      <c r="I69" s="22"/>
      <c r="J69" s="22"/>
      <c r="K69" s="24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Y69" s="23"/>
    </row>
    <row r="70" spans="3:25" s="13" customFormat="1" ht="24" x14ac:dyDescent="0.55000000000000004">
      <c r="C70" s="22"/>
      <c r="D70" s="22"/>
      <c r="E70" s="22"/>
      <c r="F70" s="22"/>
      <c r="G70" s="22"/>
      <c r="H70" s="22"/>
      <c r="I70" s="22"/>
      <c r="J70" s="22"/>
      <c r="K70" s="24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Y70" s="23"/>
    </row>
    <row r="71" spans="3:25" s="13" customFormat="1" ht="24" x14ac:dyDescent="0.55000000000000004">
      <c r="C71" s="22"/>
      <c r="D71" s="22"/>
      <c r="E71" s="22"/>
      <c r="F71" s="22"/>
      <c r="G71" s="22"/>
      <c r="H71" s="22"/>
      <c r="I71" s="22"/>
      <c r="J71" s="22"/>
      <c r="K71" s="24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Y71" s="23"/>
    </row>
    <row r="72" spans="3:25" s="13" customFormat="1" ht="24" x14ac:dyDescent="0.55000000000000004">
      <c r="C72" s="22"/>
      <c r="D72" s="22"/>
      <c r="E72" s="22"/>
      <c r="F72" s="22"/>
      <c r="G72" s="22"/>
      <c r="H72" s="22"/>
      <c r="I72" s="22"/>
      <c r="J72" s="22"/>
      <c r="K72" s="24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Y72" s="23"/>
    </row>
    <row r="73" spans="3:25" s="13" customFormat="1" ht="24" x14ac:dyDescent="0.55000000000000004">
      <c r="C73" s="22"/>
      <c r="D73" s="22"/>
      <c r="E73" s="22"/>
      <c r="F73" s="22"/>
      <c r="G73" s="22"/>
      <c r="H73" s="22"/>
      <c r="I73" s="22"/>
      <c r="J73" s="22"/>
      <c r="K73" s="24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Y73" s="23"/>
    </row>
    <row r="74" spans="3:25" s="13" customFormat="1" ht="24" x14ac:dyDescent="0.55000000000000004">
      <c r="C74" s="22"/>
      <c r="D74" s="22"/>
      <c r="E74" s="22"/>
      <c r="F74" s="22"/>
      <c r="G74" s="22"/>
      <c r="H74" s="22"/>
      <c r="I74" s="22"/>
      <c r="J74" s="22"/>
      <c r="K74" s="24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Y74" s="23"/>
    </row>
    <row r="75" spans="3:25" s="13" customFormat="1" ht="24" x14ac:dyDescent="0.55000000000000004">
      <c r="C75" s="22"/>
      <c r="D75" s="22"/>
      <c r="E75" s="22"/>
      <c r="F75" s="22"/>
      <c r="G75" s="22"/>
      <c r="H75" s="22"/>
      <c r="I75" s="22"/>
      <c r="J75" s="22"/>
      <c r="K75" s="24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Y75" s="23"/>
    </row>
    <row r="76" spans="3:25" s="13" customFormat="1" ht="24" x14ac:dyDescent="0.55000000000000004">
      <c r="C76" s="22"/>
      <c r="D76" s="22"/>
      <c r="E76" s="22"/>
      <c r="F76" s="22"/>
      <c r="G76" s="22"/>
      <c r="H76" s="22"/>
      <c r="I76" s="22"/>
      <c r="J76" s="22"/>
      <c r="K76" s="24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Y76" s="23"/>
    </row>
    <row r="77" spans="3:25" s="13" customFormat="1" ht="24" x14ac:dyDescent="0.55000000000000004">
      <c r="C77" s="22"/>
      <c r="D77" s="22"/>
      <c r="E77" s="22"/>
      <c r="F77" s="22"/>
      <c r="G77" s="22"/>
      <c r="H77" s="22"/>
      <c r="I77" s="22"/>
      <c r="J77" s="22"/>
      <c r="K77" s="24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Y77" s="23"/>
    </row>
    <row r="78" spans="3:25" s="13" customFormat="1" ht="24" x14ac:dyDescent="0.55000000000000004">
      <c r="C78" s="22"/>
      <c r="D78" s="22"/>
      <c r="E78" s="22"/>
      <c r="F78" s="22"/>
      <c r="G78" s="22"/>
      <c r="H78" s="22"/>
      <c r="I78" s="22"/>
      <c r="J78" s="22"/>
      <c r="K78" s="24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Y78" s="23"/>
    </row>
    <row r="79" spans="3:25" s="13" customFormat="1" ht="24" x14ac:dyDescent="0.55000000000000004">
      <c r="C79" s="22"/>
      <c r="D79" s="22"/>
      <c r="E79" s="22"/>
      <c r="F79" s="22"/>
      <c r="G79" s="22"/>
      <c r="H79" s="22"/>
      <c r="I79" s="22"/>
      <c r="J79" s="22"/>
      <c r="K79" s="24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Y79" s="23"/>
    </row>
    <row r="80" spans="3:25" s="13" customFormat="1" ht="24" x14ac:dyDescent="0.55000000000000004">
      <c r="C80" s="22"/>
      <c r="D80" s="22"/>
      <c r="E80" s="22"/>
      <c r="F80" s="22"/>
      <c r="G80" s="22"/>
      <c r="H80" s="22"/>
      <c r="I80" s="22"/>
      <c r="J80" s="22"/>
      <c r="K80" s="24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Y80" s="23"/>
    </row>
    <row r="81" spans="1:25" s="13" customFormat="1" ht="24" x14ac:dyDescent="0.55000000000000004">
      <c r="C81" s="22"/>
      <c r="D81" s="22"/>
      <c r="E81" s="22"/>
      <c r="F81" s="22"/>
      <c r="G81" s="22"/>
      <c r="H81" s="22"/>
      <c r="I81" s="22"/>
      <c r="J81" s="22"/>
      <c r="K81" s="24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Y81" s="23"/>
    </row>
    <row r="82" spans="1:25" s="13" customFormat="1" ht="24" x14ac:dyDescent="0.55000000000000004">
      <c r="C82" s="22"/>
      <c r="D82" s="22"/>
      <c r="E82" s="22"/>
      <c r="F82" s="22"/>
      <c r="G82" s="22"/>
      <c r="H82" s="22"/>
      <c r="I82" s="22"/>
      <c r="J82" s="22"/>
      <c r="K82" s="24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Y82" s="23"/>
    </row>
    <row r="83" spans="1:25" s="13" customFormat="1" ht="24" x14ac:dyDescent="0.55000000000000004">
      <c r="C83" s="22"/>
      <c r="D83" s="22"/>
      <c r="E83" s="22"/>
      <c r="F83" s="22"/>
      <c r="G83" s="22"/>
      <c r="H83" s="22"/>
      <c r="I83" s="22"/>
      <c r="J83" s="22"/>
      <c r="K83" s="24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Y83" s="23"/>
    </row>
    <row r="84" spans="1:25" s="13" customFormat="1" ht="24" x14ac:dyDescent="0.55000000000000004">
      <c r="C84" s="22"/>
      <c r="D84" s="22"/>
      <c r="E84" s="22"/>
      <c r="F84" s="22"/>
      <c r="G84" s="22"/>
      <c r="H84" s="22"/>
      <c r="I84" s="22"/>
      <c r="J84" s="22"/>
      <c r="K84" s="24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Y84" s="23"/>
    </row>
    <row r="85" spans="1:25" ht="24" x14ac:dyDescent="0.55000000000000004">
      <c r="A85" s="25"/>
      <c r="C85" s="26"/>
      <c r="E85" s="26"/>
      <c r="G85" s="26"/>
      <c r="I85" s="26"/>
      <c r="K85" s="27"/>
    </row>
    <row r="86" spans="1:25" x14ac:dyDescent="0.45">
      <c r="I86" s="28"/>
    </row>
    <row r="87" spans="1:25" x14ac:dyDescent="0.45">
      <c r="I87" s="28"/>
    </row>
    <row r="88" spans="1:25" x14ac:dyDescent="0.45">
      <c r="I88" s="28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I8" sqref="I8:I13"/>
    </sheetView>
  </sheetViews>
  <sheetFormatPr defaultRowHeight="18.75" x14ac:dyDescent="0.25"/>
  <cols>
    <col min="1" max="1" width="34.71093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</row>
    <row r="3" spans="1:21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  <c r="H3" s="30" t="s">
        <v>72</v>
      </c>
      <c r="I3" s="30" t="s">
        <v>72</v>
      </c>
      <c r="J3" s="30" t="s">
        <v>72</v>
      </c>
      <c r="K3" s="30" t="s">
        <v>72</v>
      </c>
      <c r="L3" s="30" t="s">
        <v>72</v>
      </c>
      <c r="M3" s="30" t="s">
        <v>72</v>
      </c>
      <c r="N3" s="30" t="s">
        <v>72</v>
      </c>
      <c r="O3" s="30" t="s">
        <v>72</v>
      </c>
      <c r="P3" s="30" t="s">
        <v>72</v>
      </c>
      <c r="Q3" s="30" t="s">
        <v>72</v>
      </c>
      <c r="R3" s="30" t="s">
        <v>72</v>
      </c>
      <c r="S3" s="30" t="s">
        <v>72</v>
      </c>
      <c r="T3" s="30" t="s">
        <v>72</v>
      </c>
      <c r="U3" s="30" t="s">
        <v>72</v>
      </c>
    </row>
    <row r="4" spans="1:21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</row>
    <row r="6" spans="1:21" ht="26.25" x14ac:dyDescent="0.25">
      <c r="A6" s="29" t="s">
        <v>3</v>
      </c>
      <c r="C6" s="29" t="s">
        <v>74</v>
      </c>
      <c r="D6" s="29" t="s">
        <v>74</v>
      </c>
      <c r="E6" s="29" t="s">
        <v>74</v>
      </c>
      <c r="F6" s="29" t="s">
        <v>74</v>
      </c>
      <c r="G6" s="29" t="s">
        <v>74</v>
      </c>
      <c r="H6" s="29" t="s">
        <v>74</v>
      </c>
      <c r="I6" s="29" t="s">
        <v>74</v>
      </c>
      <c r="J6" s="29" t="s">
        <v>74</v>
      </c>
      <c r="K6" s="29" t="s">
        <v>74</v>
      </c>
      <c r="M6" s="29" t="s">
        <v>75</v>
      </c>
      <c r="N6" s="29" t="s">
        <v>75</v>
      </c>
      <c r="O6" s="29" t="s">
        <v>75</v>
      </c>
      <c r="P6" s="29" t="s">
        <v>75</v>
      </c>
      <c r="Q6" s="29" t="s">
        <v>75</v>
      </c>
      <c r="R6" s="29" t="s">
        <v>75</v>
      </c>
      <c r="S6" s="29" t="s">
        <v>75</v>
      </c>
      <c r="T6" s="29" t="s">
        <v>75</v>
      </c>
      <c r="U6" s="29" t="s">
        <v>75</v>
      </c>
    </row>
    <row r="7" spans="1:21" ht="27" thickBot="1" x14ac:dyDescent="0.3">
      <c r="A7" s="29" t="s">
        <v>3</v>
      </c>
      <c r="C7" s="29" t="s">
        <v>101</v>
      </c>
      <c r="E7" s="29" t="s">
        <v>102</v>
      </c>
      <c r="G7" s="29" t="s">
        <v>103</v>
      </c>
      <c r="I7" s="29" t="s">
        <v>62</v>
      </c>
      <c r="K7" s="29" t="s">
        <v>104</v>
      </c>
      <c r="M7" s="29" t="s">
        <v>101</v>
      </c>
      <c r="O7" s="29" t="s">
        <v>102</v>
      </c>
      <c r="Q7" s="29" t="s">
        <v>103</v>
      </c>
      <c r="S7" s="29" t="s">
        <v>62</v>
      </c>
      <c r="U7" s="29" t="s">
        <v>104</v>
      </c>
    </row>
    <row r="8" spans="1:21" ht="21" x14ac:dyDescent="0.25">
      <c r="A8" s="2" t="s">
        <v>17</v>
      </c>
      <c r="C8" s="1">
        <v>0</v>
      </c>
      <c r="E8" s="1">
        <f>VLOOKUP(A8,'درآمد ناشی از تغییر قیمت اوراق'!A:Q,9,0)</f>
        <v>190840761061</v>
      </c>
      <c r="G8" s="1">
        <v>55916482139</v>
      </c>
      <c r="I8" s="1">
        <f>+G8+E8+C8</f>
        <v>246757243200</v>
      </c>
      <c r="K8" s="10">
        <f>+I8/$I$14</f>
        <v>5.3671600668230013E-2</v>
      </c>
      <c r="M8" s="1">
        <v>52799489750</v>
      </c>
      <c r="O8" s="1">
        <f>VLOOKUP(A8,'درآمد ناشی از تغییر قیمت اوراق'!A:Q,17,0)</f>
        <v>339027605757</v>
      </c>
      <c r="Q8" s="1">
        <v>61589954562</v>
      </c>
      <c r="S8" s="1">
        <f>+Q8+O8+M8</f>
        <v>453417050069</v>
      </c>
      <c r="U8" s="10">
        <f>+S8/$S$14</f>
        <v>8.6951117143383397E-2</v>
      </c>
    </row>
    <row r="9" spans="1:21" ht="21" x14ac:dyDescent="0.25">
      <c r="A9" s="2" t="s">
        <v>21</v>
      </c>
      <c r="C9" s="1">
        <v>0</v>
      </c>
      <c r="E9" s="1">
        <f>VLOOKUP(A9,'درآمد ناشی از تغییر قیمت اوراق'!A:Q,9,0)</f>
        <v>-127621666791</v>
      </c>
      <c r="G9" s="1">
        <v>-2574040883</v>
      </c>
      <c r="I9" s="1">
        <f t="shared" ref="I9:I13" si="0">+G9+E9+C9</f>
        <v>-130195707674</v>
      </c>
      <c r="K9" s="10">
        <f t="shared" ref="K9:K13" si="1">+I9/$I$14</f>
        <v>-2.8318569053443442E-2</v>
      </c>
      <c r="M9" s="1">
        <v>52081188000</v>
      </c>
      <c r="O9" s="1">
        <f>VLOOKUP(A9,'درآمد ناشی از تغییر قیمت اوراق'!A:Q,17,0)</f>
        <v>-407750338758</v>
      </c>
      <c r="Q9" s="1">
        <v>-159615538508</v>
      </c>
      <c r="S9" s="1">
        <f t="shared" ref="S9:S13" si="2">+Q9+O9+M9</f>
        <v>-515284689266</v>
      </c>
      <c r="U9" s="10">
        <f t="shared" ref="U9:U13" si="3">+S9/$S$14</f>
        <v>-9.8815382817522238E-2</v>
      </c>
    </row>
    <row r="10" spans="1:21" ht="21" x14ac:dyDescent="0.25">
      <c r="A10" s="2" t="s">
        <v>33</v>
      </c>
      <c r="C10" s="1">
        <v>0</v>
      </c>
      <c r="E10" s="1">
        <f>VLOOKUP(A10,'درآمد ناشی از تغییر قیمت اوراق'!A:Q,9,0)</f>
        <v>4439648692038</v>
      </c>
      <c r="G10" s="1">
        <v>4756830263</v>
      </c>
      <c r="I10" s="1">
        <f t="shared" si="0"/>
        <v>4444405522301</v>
      </c>
      <c r="K10" s="10">
        <f t="shared" si="1"/>
        <v>0.9666924273719375</v>
      </c>
      <c r="M10" s="1">
        <v>322818159000</v>
      </c>
      <c r="O10" s="1">
        <f>VLOOKUP(A10,'درآمد ناشی از تغییر قیمت اوراق'!A:Q,17,0)</f>
        <v>4963780291266</v>
      </c>
      <c r="Q10" s="1">
        <v>-14859080204</v>
      </c>
      <c r="S10" s="1">
        <f t="shared" si="2"/>
        <v>5271739370062</v>
      </c>
      <c r="U10" s="10">
        <f t="shared" si="3"/>
        <v>1.0109536627391744</v>
      </c>
    </row>
    <row r="11" spans="1:21" ht="21" x14ac:dyDescent="0.25">
      <c r="A11" s="2" t="s">
        <v>97</v>
      </c>
      <c r="C11" s="1">
        <v>0</v>
      </c>
      <c r="E11" s="1">
        <v>0</v>
      </c>
      <c r="G11" s="1">
        <v>0</v>
      </c>
      <c r="I11" s="1">
        <f t="shared" si="0"/>
        <v>0</v>
      </c>
      <c r="K11" s="10">
        <f t="shared" si="1"/>
        <v>0</v>
      </c>
      <c r="M11" s="1">
        <v>0</v>
      </c>
      <c r="O11" s="1">
        <v>0</v>
      </c>
      <c r="Q11" s="1">
        <v>0</v>
      </c>
      <c r="S11" s="1">
        <f t="shared" si="2"/>
        <v>0</v>
      </c>
      <c r="U11" s="10">
        <f t="shared" si="3"/>
        <v>0</v>
      </c>
    </row>
    <row r="12" spans="1:21" ht="21" x14ac:dyDescent="0.25">
      <c r="A12" s="2" t="s">
        <v>35</v>
      </c>
      <c r="C12" s="1">
        <v>0</v>
      </c>
      <c r="E12" s="1">
        <f>VLOOKUP(A12,'درآمد ناشی از تغییر قیمت اوراق'!A:Q,9,0)</f>
        <v>36571307487</v>
      </c>
      <c r="G12" s="1">
        <v>0</v>
      </c>
      <c r="I12" s="1">
        <f t="shared" si="0"/>
        <v>36571307487</v>
      </c>
      <c r="K12" s="10">
        <f t="shared" si="1"/>
        <v>7.9545410132759765E-3</v>
      </c>
      <c r="M12" s="1">
        <v>0</v>
      </c>
      <c r="O12" s="1">
        <f>VLOOKUP(A12,'درآمد ناشی از تغییر قیمت اوراق'!A:Q,17,0)</f>
        <v>4719765944</v>
      </c>
      <c r="Q12" s="1">
        <v>0</v>
      </c>
      <c r="S12" s="1">
        <f t="shared" si="2"/>
        <v>4719765944</v>
      </c>
      <c r="U12" s="10">
        <f t="shared" si="3"/>
        <v>9.051025351244367E-4</v>
      </c>
    </row>
    <row r="13" spans="1:21" ht="21.75" thickBot="1" x14ac:dyDescent="0.3">
      <c r="A13" s="2" t="s">
        <v>117</v>
      </c>
      <c r="C13" s="1">
        <v>0</v>
      </c>
      <c r="E13" s="1">
        <v>0</v>
      </c>
      <c r="G13" s="1">
        <v>0</v>
      </c>
      <c r="I13" s="1">
        <f t="shared" si="0"/>
        <v>0</v>
      </c>
      <c r="K13" s="10">
        <f t="shared" si="1"/>
        <v>0</v>
      </c>
      <c r="M13" s="1">
        <v>0</v>
      </c>
      <c r="O13" s="1">
        <v>0</v>
      </c>
      <c r="Q13" s="1">
        <v>28682496</v>
      </c>
      <c r="S13" s="1">
        <f t="shared" si="2"/>
        <v>28682496</v>
      </c>
      <c r="U13" s="10">
        <f t="shared" si="3"/>
        <v>5.5003998400172601E-6</v>
      </c>
    </row>
    <row r="14" spans="1:21" ht="21.75" thickBot="1" x14ac:dyDescent="0.3">
      <c r="A14" s="2" t="s">
        <v>39</v>
      </c>
      <c r="C14" s="4">
        <f>SUM(C8:C13)</f>
        <v>0</v>
      </c>
      <c r="E14" s="4">
        <f>SUM(E8:E13)</f>
        <v>4539439093795</v>
      </c>
      <c r="G14" s="4">
        <f>SUM(G8:G13)</f>
        <v>58099271519</v>
      </c>
      <c r="I14" s="4">
        <f>SUM(I8:I13)</f>
        <v>4597538365314</v>
      </c>
      <c r="K14" s="5">
        <f>SUM(K8:K13)</f>
        <v>1</v>
      </c>
      <c r="M14" s="4">
        <f>SUM(M8:M13)</f>
        <v>427698836750</v>
      </c>
      <c r="O14" s="4">
        <f>SUM(O8:O13)</f>
        <v>4899777324209</v>
      </c>
      <c r="Q14" s="4">
        <f>SUM(Q8:Q13)</f>
        <v>-112855981654</v>
      </c>
      <c r="S14" s="4">
        <f>SUM(S8:S13)</f>
        <v>5214620179305</v>
      </c>
      <c r="U14" s="5">
        <f>SUM(U8:U13)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40A7-E05E-49F7-98F1-F90DBE309E46}">
  <dimension ref="A2:U31"/>
  <sheetViews>
    <sheetView rightToLeft="1" topLeftCell="B7" workbookViewId="0">
      <selection activeCell="O8" sqref="O8:O27"/>
    </sheetView>
  </sheetViews>
  <sheetFormatPr defaultRowHeight="18.75" x14ac:dyDescent="0.25"/>
  <cols>
    <col min="1" max="1" width="34.71093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</row>
    <row r="3" spans="1:21" ht="26.25" x14ac:dyDescent="0.25">
      <c r="A3" s="30" t="s">
        <v>72</v>
      </c>
      <c r="B3" s="30" t="s">
        <v>72</v>
      </c>
      <c r="C3" s="30" t="s">
        <v>72</v>
      </c>
      <c r="D3" s="30" t="s">
        <v>72</v>
      </c>
      <c r="E3" s="30" t="s">
        <v>72</v>
      </c>
      <c r="F3" s="30" t="s">
        <v>72</v>
      </c>
      <c r="G3" s="30" t="s">
        <v>72</v>
      </c>
      <c r="H3" s="30" t="s">
        <v>72</v>
      </c>
      <c r="I3" s="30" t="s">
        <v>72</v>
      </c>
      <c r="J3" s="30" t="s">
        <v>72</v>
      </c>
      <c r="K3" s="30" t="s">
        <v>72</v>
      </c>
      <c r="L3" s="30" t="s">
        <v>72</v>
      </c>
      <c r="M3" s="30" t="s">
        <v>72</v>
      </c>
      <c r="N3" s="30" t="s">
        <v>72</v>
      </c>
      <c r="O3" s="30" t="s">
        <v>72</v>
      </c>
      <c r="P3" s="30" t="s">
        <v>72</v>
      </c>
      <c r="Q3" s="30" t="s">
        <v>72</v>
      </c>
      <c r="R3" s="30" t="s">
        <v>72</v>
      </c>
      <c r="S3" s="30" t="s">
        <v>72</v>
      </c>
      <c r="T3" s="30" t="s">
        <v>72</v>
      </c>
      <c r="U3" s="30" t="s">
        <v>72</v>
      </c>
    </row>
    <row r="4" spans="1:21" ht="26.25" x14ac:dyDescent="0.25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</row>
    <row r="6" spans="1:21" ht="27" thickBot="1" x14ac:dyDescent="0.3">
      <c r="A6" s="29" t="s">
        <v>3</v>
      </c>
      <c r="C6" s="29" t="s">
        <v>74</v>
      </c>
      <c r="D6" s="29" t="s">
        <v>74</v>
      </c>
      <c r="E6" s="29" t="s">
        <v>74</v>
      </c>
      <c r="F6" s="29" t="s">
        <v>74</v>
      </c>
      <c r="G6" s="29" t="s">
        <v>74</v>
      </c>
      <c r="H6" s="29" t="s">
        <v>74</v>
      </c>
      <c r="I6" s="29" t="s">
        <v>74</v>
      </c>
      <c r="J6" s="29" t="s">
        <v>74</v>
      </c>
      <c r="K6" s="29" t="s">
        <v>74</v>
      </c>
      <c r="M6" s="29" t="s">
        <v>75</v>
      </c>
      <c r="N6" s="29" t="s">
        <v>75</v>
      </c>
      <c r="O6" s="29" t="s">
        <v>75</v>
      </c>
      <c r="P6" s="29" t="s">
        <v>75</v>
      </c>
      <c r="Q6" s="29" t="s">
        <v>75</v>
      </c>
      <c r="R6" s="29" t="s">
        <v>75</v>
      </c>
      <c r="S6" s="29" t="s">
        <v>75</v>
      </c>
      <c r="T6" s="29" t="s">
        <v>75</v>
      </c>
      <c r="U6" s="29" t="s">
        <v>75</v>
      </c>
    </row>
    <row r="7" spans="1:21" ht="27" thickBot="1" x14ac:dyDescent="0.3">
      <c r="A7" s="29" t="s">
        <v>3</v>
      </c>
      <c r="C7" s="3" t="s">
        <v>101</v>
      </c>
      <c r="E7" s="3" t="s">
        <v>102</v>
      </c>
      <c r="G7" s="3" t="s">
        <v>103</v>
      </c>
      <c r="I7" s="3" t="s">
        <v>62</v>
      </c>
      <c r="K7" s="3" t="s">
        <v>104</v>
      </c>
      <c r="M7" s="3" t="s">
        <v>101</v>
      </c>
      <c r="O7" s="3" t="s">
        <v>102</v>
      </c>
      <c r="Q7" s="3" t="s">
        <v>103</v>
      </c>
      <c r="S7" s="3" t="s">
        <v>62</v>
      </c>
      <c r="U7" s="3" t="s">
        <v>104</v>
      </c>
    </row>
    <row r="8" spans="1:21" ht="21" x14ac:dyDescent="0.25">
      <c r="A8" s="2" t="s">
        <v>16</v>
      </c>
      <c r="C8" s="1">
        <v>0</v>
      </c>
      <c r="E8" s="1">
        <f>VLOOKUP(A8,'درآمد ناشی از تغییر قیمت اوراق'!A:Q,9,0)</f>
        <v>-136806682351</v>
      </c>
      <c r="G8" s="1">
        <v>534434437917</v>
      </c>
      <c r="I8" s="1">
        <f>+G8+E8+C8</f>
        <v>397627755566</v>
      </c>
      <c r="K8" s="10">
        <f>+I8/$I$31</f>
        <v>5.9083466488026377E-2</v>
      </c>
      <c r="M8" s="1">
        <v>0</v>
      </c>
      <c r="O8" s="1">
        <f>VLOOKUP(A8,'درآمد ناشی از تغییر قیمت اوراق'!A:Q,17,0)</f>
        <v>101392445828</v>
      </c>
      <c r="Q8" s="1">
        <v>1342366681883</v>
      </c>
      <c r="S8" s="1">
        <f>+Q8+O8+M8</f>
        <v>1443759127711</v>
      </c>
      <c r="U8" s="10">
        <f>+S8/$S$31</f>
        <v>7.8724787221615175E-2</v>
      </c>
    </row>
    <row r="9" spans="1:21" ht="21" x14ac:dyDescent="0.25">
      <c r="A9" s="2" t="s">
        <v>32</v>
      </c>
      <c r="C9" s="1">
        <v>0</v>
      </c>
      <c r="E9" s="1">
        <f>VLOOKUP(A9,'درآمد ناشی از تغییر قیمت اوراق'!A:Q,9,0)</f>
        <v>-16060169325</v>
      </c>
      <c r="G9" s="1">
        <v>27168623664</v>
      </c>
      <c r="I9" s="1">
        <f t="shared" ref="I9:I30" si="0">+G9+E9+C9</f>
        <v>11108454339</v>
      </c>
      <c r="K9" s="10">
        <f t="shared" ref="K9:K30" si="1">+I9/$I$31</f>
        <v>1.6506040649447015E-3</v>
      </c>
      <c r="M9" s="1">
        <v>0</v>
      </c>
      <c r="O9" s="1">
        <f>VLOOKUP(A9,'درآمد ناشی از تغییر قیمت اوراق'!A:Q,17,0)</f>
        <v>24929010419</v>
      </c>
      <c r="Q9" s="1">
        <v>27168623664</v>
      </c>
      <c r="S9" s="1">
        <f t="shared" ref="S9:S30" si="2">+Q9+O9+M9</f>
        <v>52097634083</v>
      </c>
      <c r="U9" s="10">
        <f t="shared" ref="U9:U30" si="3">+S9/$S$31</f>
        <v>2.840761370240647E-3</v>
      </c>
    </row>
    <row r="10" spans="1:21" ht="21" x14ac:dyDescent="0.25">
      <c r="A10" s="2" t="s">
        <v>18</v>
      </c>
      <c r="C10" s="1">
        <v>0</v>
      </c>
      <c r="E10" s="1">
        <f>VLOOKUP(A10,'درآمد ناشی از تغییر قیمت اوراق'!A:Q,9,0)</f>
        <v>6155237350</v>
      </c>
      <c r="G10" s="1">
        <v>203389511831</v>
      </c>
      <c r="I10" s="1">
        <f t="shared" si="0"/>
        <v>209544749181</v>
      </c>
      <c r="K10" s="10">
        <f t="shared" si="1"/>
        <v>3.1136232299363506E-2</v>
      </c>
      <c r="M10" s="1">
        <v>0</v>
      </c>
      <c r="O10" s="1">
        <f>VLOOKUP(A10,'درآمد ناشی از تغییر قیمت اوراق'!A:Q,17,0)</f>
        <v>164783781632</v>
      </c>
      <c r="Q10" s="1">
        <v>344959548035</v>
      </c>
      <c r="S10" s="1">
        <f t="shared" si="2"/>
        <v>509743329667</v>
      </c>
      <c r="U10" s="10">
        <f t="shared" si="3"/>
        <v>2.7795104041555191E-2</v>
      </c>
    </row>
    <row r="11" spans="1:21" ht="21" x14ac:dyDescent="0.25">
      <c r="A11" s="2" t="s">
        <v>28</v>
      </c>
      <c r="C11" s="1">
        <v>0</v>
      </c>
      <c r="E11" s="1">
        <f>VLOOKUP(A11,'درآمد ناشی از تغییر قیمت اوراق'!A:Q,9,0)</f>
        <v>2579894996</v>
      </c>
      <c r="G11" s="1">
        <v>80221351755</v>
      </c>
      <c r="I11" s="1">
        <f t="shared" si="0"/>
        <v>82801246751</v>
      </c>
      <c r="K11" s="10">
        <f t="shared" si="1"/>
        <v>1.2303428568802423E-2</v>
      </c>
      <c r="M11" s="1">
        <v>0</v>
      </c>
      <c r="O11" s="1">
        <f>VLOOKUP(A11,'درآمد ناشی از تغییر قیمت اوراق'!A:Q,17,0)</f>
        <v>106009966268</v>
      </c>
      <c r="Q11" s="1">
        <v>160560692009</v>
      </c>
      <c r="S11" s="1">
        <f t="shared" si="2"/>
        <v>266570658277</v>
      </c>
      <c r="U11" s="10">
        <f t="shared" si="3"/>
        <v>1.4535470598654782E-2</v>
      </c>
    </row>
    <row r="12" spans="1:21" ht="21" x14ac:dyDescent="0.25">
      <c r="A12" s="2" t="s">
        <v>26</v>
      </c>
      <c r="C12" s="1">
        <v>0</v>
      </c>
      <c r="E12" s="1">
        <f>VLOOKUP(A12,'درآمد ناشی از تغییر قیمت اوراق'!A:Q,9,0)</f>
        <v>-29906606060</v>
      </c>
      <c r="G12" s="1">
        <v>448491826068</v>
      </c>
      <c r="I12" s="1">
        <f t="shared" si="0"/>
        <v>418585220008</v>
      </c>
      <c r="K12" s="10">
        <f t="shared" si="1"/>
        <v>6.2197533931005425E-2</v>
      </c>
      <c r="M12" s="1">
        <v>0</v>
      </c>
      <c r="O12" s="1">
        <f>VLOOKUP(A12,'درآمد ناشی از تغییر قیمت اوراق'!A:Q,17,0)</f>
        <v>374684128786</v>
      </c>
      <c r="Q12" s="1">
        <v>476159014841</v>
      </c>
      <c r="S12" s="1">
        <f t="shared" si="2"/>
        <v>850843143627</v>
      </c>
      <c r="U12" s="10">
        <f t="shared" si="3"/>
        <v>4.6394474088764855E-2</v>
      </c>
    </row>
    <row r="13" spans="1:21" ht="21" x14ac:dyDescent="0.25">
      <c r="A13" s="2" t="s">
        <v>23</v>
      </c>
      <c r="C13" s="1">
        <v>0</v>
      </c>
      <c r="E13" s="1">
        <f>VLOOKUP(A13,'درآمد ناشی از تغییر قیمت اوراق'!A:Q,9,0)</f>
        <v>-130767620879</v>
      </c>
      <c r="G13" s="1">
        <v>120920975388</v>
      </c>
      <c r="I13" s="1">
        <f t="shared" si="0"/>
        <v>-9846645491</v>
      </c>
      <c r="K13" s="10">
        <f t="shared" si="1"/>
        <v>-1.4631120205853164E-3</v>
      </c>
      <c r="M13" s="1">
        <v>0</v>
      </c>
      <c r="O13" s="1">
        <f>VLOOKUP(A13,'درآمد ناشی از تغییر قیمت اوراق'!A:Q,17,0)</f>
        <v>46026748906</v>
      </c>
      <c r="Q13" s="1">
        <v>37942346679</v>
      </c>
      <c r="S13" s="1">
        <f t="shared" si="2"/>
        <v>83969095585</v>
      </c>
      <c r="U13" s="10">
        <f t="shared" si="3"/>
        <v>4.5786371536927295E-3</v>
      </c>
    </row>
    <row r="14" spans="1:21" ht="21" x14ac:dyDescent="0.25">
      <c r="A14" s="2" t="s">
        <v>34</v>
      </c>
      <c r="C14" s="1">
        <v>0</v>
      </c>
      <c r="E14" s="1">
        <f>VLOOKUP(A14,'درآمد ناشی از تغییر قیمت اوراق'!A:Q,9,0)</f>
        <v>5711088422</v>
      </c>
      <c r="G14" s="1">
        <v>5851554654</v>
      </c>
      <c r="I14" s="1">
        <f t="shared" si="0"/>
        <v>11562643076</v>
      </c>
      <c r="K14" s="10">
        <f t="shared" si="1"/>
        <v>1.7180919217307056E-3</v>
      </c>
      <c r="M14" s="1">
        <v>0</v>
      </c>
      <c r="O14" s="1">
        <f>VLOOKUP(A14,'درآمد ناشی از تغییر قیمت اوراق'!A:Q,17,0)</f>
        <v>6844701128</v>
      </c>
      <c r="Q14" s="1">
        <v>28558777910</v>
      </c>
      <c r="S14" s="1">
        <f t="shared" si="2"/>
        <v>35403479038</v>
      </c>
      <c r="U14" s="10">
        <f t="shared" si="3"/>
        <v>1.930468386780214E-3</v>
      </c>
    </row>
    <row r="15" spans="1:21" ht="21" x14ac:dyDescent="0.25">
      <c r="A15" s="2" t="s">
        <v>19</v>
      </c>
      <c r="C15" s="1">
        <v>0</v>
      </c>
      <c r="E15" s="1">
        <f>VLOOKUP(A15,'درآمد ناشی از تغییر قیمت اوراق'!A:Q,9,0)</f>
        <v>-503862272</v>
      </c>
      <c r="G15" s="1">
        <v>46726278090</v>
      </c>
      <c r="I15" s="1">
        <f t="shared" si="0"/>
        <v>46222415818</v>
      </c>
      <c r="K15" s="10">
        <f t="shared" si="1"/>
        <v>6.8681839176217242E-3</v>
      </c>
      <c r="M15" s="1">
        <v>0</v>
      </c>
      <c r="O15" s="1">
        <f>VLOOKUP(A15,'درآمد ناشی از تغییر قیمت اوراق'!A:Q,17,0)</f>
        <v>642575553</v>
      </c>
      <c r="Q15" s="1">
        <v>401081762908</v>
      </c>
      <c r="S15" s="1">
        <f t="shared" si="2"/>
        <v>401724338461</v>
      </c>
      <c r="U15" s="10">
        <f t="shared" si="3"/>
        <v>2.1905082683166877E-2</v>
      </c>
    </row>
    <row r="16" spans="1:21" ht="21" x14ac:dyDescent="0.25">
      <c r="A16" s="2" t="s">
        <v>36</v>
      </c>
      <c r="C16" s="1">
        <v>0</v>
      </c>
      <c r="E16" s="1">
        <f>VLOOKUP(A16,'درآمد ناشی از تغییر قیمت اوراق'!A:Q,9,0)</f>
        <v>914058490</v>
      </c>
      <c r="G16" s="1">
        <v>112460</v>
      </c>
      <c r="I16" s="1">
        <f t="shared" si="0"/>
        <v>914170950</v>
      </c>
      <c r="K16" s="10">
        <f t="shared" si="1"/>
        <v>1.3583656556310749E-4</v>
      </c>
      <c r="M16" s="1">
        <v>0</v>
      </c>
      <c r="O16" s="1">
        <f>VLOOKUP(A16,'درآمد ناشی از تغییر قیمت اوراق'!A:Q,17,0)</f>
        <v>914058490</v>
      </c>
      <c r="Q16" s="1">
        <v>15014980549</v>
      </c>
      <c r="S16" s="1">
        <f t="shared" si="2"/>
        <v>15929039039</v>
      </c>
      <c r="U16" s="10">
        <f t="shared" si="3"/>
        <v>8.6857300842020657E-4</v>
      </c>
    </row>
    <row r="17" spans="1:21" ht="21" x14ac:dyDescent="0.25">
      <c r="A17" s="2" t="s">
        <v>37</v>
      </c>
      <c r="C17" s="1">
        <v>0</v>
      </c>
      <c r="E17" s="1">
        <f>VLOOKUP(A17,'درآمد ناشی از تغییر قیمت اوراق'!A:Q,9,0)</f>
        <v>8123388348</v>
      </c>
      <c r="G17" s="1">
        <v>22861128308</v>
      </c>
      <c r="I17" s="1">
        <f t="shared" si="0"/>
        <v>30984516656</v>
      </c>
      <c r="K17" s="10">
        <f t="shared" si="1"/>
        <v>4.6039860796100989E-3</v>
      </c>
      <c r="M17" s="1">
        <v>0</v>
      </c>
      <c r="O17" s="1">
        <f>VLOOKUP(A17,'درآمد ناشی از تغییر قیمت اوراق'!A:Q,17,0)</f>
        <v>8123388348</v>
      </c>
      <c r="Q17" s="1">
        <v>33643690599</v>
      </c>
      <c r="S17" s="1">
        <f t="shared" si="2"/>
        <v>41767078947</v>
      </c>
      <c r="U17" s="10">
        <f t="shared" si="3"/>
        <v>2.2774605125330601E-3</v>
      </c>
    </row>
    <row r="18" spans="1:21" ht="21" x14ac:dyDescent="0.25">
      <c r="A18" s="2" t="s">
        <v>30</v>
      </c>
      <c r="C18" s="1">
        <v>0</v>
      </c>
      <c r="E18" s="1">
        <f>VLOOKUP(A18,'درآمد ناشی از تغییر قیمت اوراق'!A:Q,9,0)</f>
        <v>-10113944003</v>
      </c>
      <c r="G18" s="1">
        <v>23323722908</v>
      </c>
      <c r="I18" s="1">
        <f t="shared" si="0"/>
        <v>13209778905</v>
      </c>
      <c r="K18" s="10">
        <f t="shared" si="1"/>
        <v>1.9628396617757181E-3</v>
      </c>
      <c r="M18" s="1">
        <v>0</v>
      </c>
      <c r="O18" s="1">
        <f>VLOOKUP(A18,'درآمد ناشی از تغییر قیمت اوراق'!A:Q,17,0)</f>
        <v>15984529519</v>
      </c>
      <c r="Q18" s="1">
        <v>23323722908</v>
      </c>
      <c r="S18" s="1">
        <f t="shared" si="2"/>
        <v>39308252427</v>
      </c>
      <c r="U18" s="10">
        <f t="shared" si="3"/>
        <v>2.1433864894591695E-3</v>
      </c>
    </row>
    <row r="19" spans="1:21" ht="21" x14ac:dyDescent="0.25">
      <c r="A19" s="2" t="s">
        <v>22</v>
      </c>
      <c r="C19" s="1">
        <v>0</v>
      </c>
      <c r="E19" s="1">
        <f>VLOOKUP(A19,'درآمد ناشی از تغییر قیمت اوراق'!A:Q,9,0)</f>
        <v>85901537415</v>
      </c>
      <c r="G19" s="1">
        <v>454194716006</v>
      </c>
      <c r="I19" s="1">
        <f t="shared" si="0"/>
        <v>540096253421</v>
      </c>
      <c r="K19" s="10">
        <f t="shared" si="1"/>
        <v>8.0252845639221401E-2</v>
      </c>
      <c r="M19" s="1">
        <v>0</v>
      </c>
      <c r="O19" s="1">
        <f>VLOOKUP(A19,'درآمد ناشی از تغییر قیمت اوراق'!A:Q,17,0)</f>
        <v>839528571037</v>
      </c>
      <c r="Q19" s="1">
        <v>657663838373</v>
      </c>
      <c r="S19" s="1">
        <f t="shared" si="2"/>
        <v>1497192409410</v>
      </c>
      <c r="U19" s="10">
        <f t="shared" si="3"/>
        <v>8.1638378312793664E-2</v>
      </c>
    </row>
    <row r="20" spans="1:21" ht="21" x14ac:dyDescent="0.25">
      <c r="A20" s="2" t="s">
        <v>27</v>
      </c>
      <c r="C20" s="1">
        <v>0</v>
      </c>
      <c r="E20" s="1">
        <f>VLOOKUP(A20,'درآمد ناشی از تغییر قیمت اوراق'!A:Q,9,0)</f>
        <v>-57334636540</v>
      </c>
      <c r="G20" s="1">
        <v>148997354640</v>
      </c>
      <c r="I20" s="1">
        <f t="shared" si="0"/>
        <v>91662718100</v>
      </c>
      <c r="K20" s="10">
        <f t="shared" si="1"/>
        <v>1.3620153666973655E-2</v>
      </c>
      <c r="M20" s="1">
        <v>0</v>
      </c>
      <c r="O20" s="1">
        <f>VLOOKUP(A20,'درآمد ناشی از تغییر قیمت اوراق'!A:Q,17,0)</f>
        <v>37419702805</v>
      </c>
      <c r="Q20" s="1">
        <v>387405618452</v>
      </c>
      <c r="S20" s="1">
        <f t="shared" si="2"/>
        <v>424825321257</v>
      </c>
      <c r="U20" s="10">
        <f t="shared" si="3"/>
        <v>2.3164724904863938E-2</v>
      </c>
    </row>
    <row r="21" spans="1:21" ht="21" x14ac:dyDescent="0.25">
      <c r="A21" s="2" t="s">
        <v>25</v>
      </c>
      <c r="C21" s="1">
        <v>0</v>
      </c>
      <c r="E21" s="1">
        <f>VLOOKUP(A21,'درآمد ناشی از تغییر قیمت اوراق'!A:Q,9,0)</f>
        <v>-124242278521</v>
      </c>
      <c r="G21" s="1">
        <v>765411358795</v>
      </c>
      <c r="I21" s="1">
        <f t="shared" si="0"/>
        <v>641169080274</v>
      </c>
      <c r="K21" s="10">
        <f t="shared" si="1"/>
        <v>9.5271246378674068E-2</v>
      </c>
      <c r="M21" s="1">
        <v>0</v>
      </c>
      <c r="O21" s="1">
        <f>VLOOKUP(A21,'درآمد ناشی از تغییر قیمت اوراق'!A:Q,17,0)</f>
        <v>85693608790</v>
      </c>
      <c r="Q21" s="1">
        <v>1166098626934</v>
      </c>
      <c r="S21" s="1">
        <f t="shared" si="2"/>
        <v>1251792235724</v>
      </c>
      <c r="U21" s="10">
        <f t="shared" si="3"/>
        <v>6.8257284412312449E-2</v>
      </c>
    </row>
    <row r="22" spans="1:21" ht="21" x14ac:dyDescent="0.25">
      <c r="A22" s="2" t="s">
        <v>24</v>
      </c>
      <c r="C22" s="1">
        <v>0</v>
      </c>
      <c r="E22" s="1">
        <f>VLOOKUP(A22,'درآمد ناشی از تغییر قیمت اوراق'!A:Q,9,0)</f>
        <v>-230287228850</v>
      </c>
      <c r="G22" s="1">
        <v>121449128027</v>
      </c>
      <c r="I22" s="1">
        <f t="shared" si="0"/>
        <v>-108838100823</v>
      </c>
      <c r="K22" s="10">
        <f t="shared" si="1"/>
        <v>-1.6172241984070423E-2</v>
      </c>
      <c r="M22" s="1">
        <v>0</v>
      </c>
      <c r="O22" s="1">
        <f>VLOOKUP(A22,'درآمد ناشی از تغییر قیمت اوراق'!A:Q,17,0)</f>
        <v>-18018517448</v>
      </c>
      <c r="Q22" s="1">
        <v>194547811432</v>
      </c>
      <c r="S22" s="1">
        <f t="shared" si="2"/>
        <v>176529293984</v>
      </c>
      <c r="U22" s="10">
        <f t="shared" si="3"/>
        <v>9.625726923926459E-3</v>
      </c>
    </row>
    <row r="23" spans="1:21" ht="21" x14ac:dyDescent="0.25">
      <c r="A23" s="2" t="s">
        <v>31</v>
      </c>
      <c r="C23" s="1">
        <v>0</v>
      </c>
      <c r="E23" s="1">
        <f>VLOOKUP(A23,'درآمد ناشی از تغییر قیمت اوراق'!A:Q,9,0)</f>
        <v>-25610180926</v>
      </c>
      <c r="G23" s="1">
        <v>47634056643</v>
      </c>
      <c r="I23" s="1">
        <f t="shared" si="0"/>
        <v>22023875717</v>
      </c>
      <c r="K23" s="10">
        <f t="shared" si="1"/>
        <v>3.2725253824637522E-3</v>
      </c>
      <c r="M23" s="1">
        <v>0</v>
      </c>
      <c r="O23" s="1">
        <f>VLOOKUP(A23,'درآمد ناشی از تغییر قیمت اوراق'!A:Q,17,0)</f>
        <v>110952653088</v>
      </c>
      <c r="Q23" s="1">
        <v>68911503934</v>
      </c>
      <c r="S23" s="1">
        <f t="shared" si="2"/>
        <v>179864157022</v>
      </c>
      <c r="U23" s="10">
        <f t="shared" si="3"/>
        <v>9.8075691564988802E-3</v>
      </c>
    </row>
    <row r="24" spans="1:21" ht="21" x14ac:dyDescent="0.25">
      <c r="A24" s="2" t="s">
        <v>20</v>
      </c>
      <c r="C24" s="1">
        <v>0</v>
      </c>
      <c r="E24" s="1">
        <f>VLOOKUP(A24,'درآمد ناشی از تغییر قیمت اوراق'!A:Q,9,0)</f>
        <v>-597177476</v>
      </c>
      <c r="G24" s="1">
        <v>938077222</v>
      </c>
      <c r="I24" s="1">
        <f t="shared" si="0"/>
        <v>340899746</v>
      </c>
      <c r="K24" s="10">
        <f t="shared" si="1"/>
        <v>5.0654257497435998E-5</v>
      </c>
      <c r="M24" s="1">
        <v>0</v>
      </c>
      <c r="O24" s="1">
        <f>VLOOKUP(A24,'درآمد ناشی از تغییر قیمت اوراق'!A:Q,17,0)</f>
        <v>20202654</v>
      </c>
      <c r="Q24" s="1">
        <v>7612558861</v>
      </c>
      <c r="S24" s="1">
        <f t="shared" si="2"/>
        <v>7632761515</v>
      </c>
      <c r="U24" s="10">
        <f t="shared" si="3"/>
        <v>4.1619652104598774E-4</v>
      </c>
    </row>
    <row r="25" spans="1:21" ht="21" x14ac:dyDescent="0.25">
      <c r="A25" s="2" t="s">
        <v>38</v>
      </c>
      <c r="C25" s="1">
        <v>0</v>
      </c>
      <c r="E25" s="1">
        <f>VLOOKUP(A25,'درآمد ناشی از تغییر قیمت اوراق'!A:Q,9,0)</f>
        <v>932899074000</v>
      </c>
      <c r="G25" s="1">
        <v>65260273962</v>
      </c>
      <c r="I25" s="1">
        <f t="shared" si="0"/>
        <v>998159347962</v>
      </c>
      <c r="K25" s="10">
        <f t="shared" si="1"/>
        <v>0.14831639280581912</v>
      </c>
      <c r="M25" s="1">
        <v>0</v>
      </c>
      <c r="O25" s="1">
        <f>VLOOKUP(A25,'درآمد ناشی از تغییر قیمت اوراق'!A:Q,17,0)</f>
        <v>932899074000</v>
      </c>
      <c r="Q25" s="1">
        <v>65260273962</v>
      </c>
      <c r="S25" s="1">
        <f t="shared" si="2"/>
        <v>998159347962</v>
      </c>
      <c r="U25" s="10">
        <f t="shared" si="3"/>
        <v>5.4427279989674344E-2</v>
      </c>
    </row>
    <row r="26" spans="1:21" ht="21" x14ac:dyDescent="0.25">
      <c r="A26" s="2" t="s">
        <v>15</v>
      </c>
      <c r="C26" s="1">
        <v>0</v>
      </c>
      <c r="E26" s="1">
        <f>VLOOKUP(A26,'درآمد ناشی از تغییر قیمت اوراق'!A:Q,9,0)</f>
        <v>413542586907</v>
      </c>
      <c r="G26" s="1">
        <v>2916697395884</v>
      </c>
      <c r="I26" s="1">
        <f t="shared" si="0"/>
        <v>3330239982791</v>
      </c>
      <c r="K26" s="10">
        <f t="shared" si="1"/>
        <v>0.49484000969760811</v>
      </c>
      <c r="M26" s="1">
        <v>0</v>
      </c>
      <c r="O26" s="1">
        <f>VLOOKUP(A26,'درآمد ناشی از تغییر قیمت اوراق'!A:Q,17,0)</f>
        <v>473843003689</v>
      </c>
      <c r="Q26" s="1">
        <v>9425394533115</v>
      </c>
      <c r="S26" s="1">
        <f t="shared" si="2"/>
        <v>9899237536804</v>
      </c>
      <c r="U26" s="10">
        <f t="shared" si="3"/>
        <v>0.53978212416684912</v>
      </c>
    </row>
    <row r="27" spans="1:21" ht="21" x14ac:dyDescent="0.25">
      <c r="A27" s="2" t="s">
        <v>29</v>
      </c>
      <c r="C27" s="1">
        <v>0</v>
      </c>
      <c r="E27" s="1">
        <f>VLOOKUP(A27,'درآمد ناشی از تغییر قیمت اوراق'!A:Q,9,0)</f>
        <v>-13257381505</v>
      </c>
      <c r="G27" s="1">
        <v>15621759498</v>
      </c>
      <c r="I27" s="1">
        <f t="shared" si="0"/>
        <v>2364377993</v>
      </c>
      <c r="K27" s="10">
        <f t="shared" si="1"/>
        <v>3.5132267795439466E-4</v>
      </c>
      <c r="M27" s="1">
        <v>0</v>
      </c>
      <c r="O27" s="1">
        <f>VLOOKUP(A27,'درآمد ناشی از تغییر قیمت اوراق'!A:Q,17,0)</f>
        <v>6367677703</v>
      </c>
      <c r="Q27" s="1">
        <v>129144146384</v>
      </c>
      <c r="S27" s="1">
        <f t="shared" si="2"/>
        <v>135511824087</v>
      </c>
      <c r="U27" s="10">
        <f t="shared" si="3"/>
        <v>7.3891408286199129E-3</v>
      </c>
    </row>
    <row r="28" spans="1:21" ht="21" x14ac:dyDescent="0.25">
      <c r="A28" s="2" t="s">
        <v>94</v>
      </c>
      <c r="C28" s="1">
        <v>0</v>
      </c>
      <c r="E28" s="1">
        <v>0</v>
      </c>
      <c r="G28" s="1">
        <v>0</v>
      </c>
      <c r="I28" s="1">
        <f t="shared" si="0"/>
        <v>0</v>
      </c>
      <c r="K28" s="10">
        <f t="shared" si="1"/>
        <v>0</v>
      </c>
      <c r="M28" s="1">
        <v>0</v>
      </c>
      <c r="O28" s="1">
        <v>0</v>
      </c>
      <c r="Q28" s="1">
        <v>11079293192</v>
      </c>
      <c r="S28" s="1">
        <f t="shared" si="2"/>
        <v>11079293192</v>
      </c>
      <c r="U28" s="10">
        <f t="shared" si="3"/>
        <v>6.0412778168124077E-4</v>
      </c>
    </row>
    <row r="29" spans="1:21" ht="21" x14ac:dyDescent="0.25">
      <c r="A29" s="2" t="s">
        <v>95</v>
      </c>
      <c r="C29" s="1">
        <v>0</v>
      </c>
      <c r="E29" s="1">
        <v>0</v>
      </c>
      <c r="G29" s="1">
        <v>0</v>
      </c>
      <c r="I29" s="1">
        <f t="shared" si="0"/>
        <v>0</v>
      </c>
      <c r="K29" s="10">
        <f t="shared" si="1"/>
        <v>0</v>
      </c>
      <c r="M29" s="1">
        <v>0</v>
      </c>
      <c r="O29" s="1">
        <v>0</v>
      </c>
      <c r="Q29" s="1">
        <v>0</v>
      </c>
      <c r="S29" s="1">
        <f t="shared" si="2"/>
        <v>0</v>
      </c>
      <c r="U29" s="10">
        <f t="shared" si="3"/>
        <v>0</v>
      </c>
    </row>
    <row r="30" spans="1:21" ht="21.75" thickBot="1" x14ac:dyDescent="0.3">
      <c r="A30" s="2" t="s">
        <v>96</v>
      </c>
      <c r="C30" s="1">
        <v>0</v>
      </c>
      <c r="E30" s="1">
        <v>0</v>
      </c>
      <c r="G30" s="1">
        <v>0</v>
      </c>
      <c r="I30" s="1">
        <f t="shared" si="0"/>
        <v>0</v>
      </c>
      <c r="K30" s="10">
        <f t="shared" si="1"/>
        <v>0</v>
      </c>
      <c r="M30" s="1">
        <v>0</v>
      </c>
      <c r="O30" s="1">
        <v>0</v>
      </c>
      <c r="Q30" s="1">
        <v>16381441445</v>
      </c>
      <c r="S30" s="1">
        <f t="shared" si="2"/>
        <v>16381441445</v>
      </c>
      <c r="U30" s="10">
        <f t="shared" si="3"/>
        <v>8.9324144685104295E-4</v>
      </c>
    </row>
    <row r="31" spans="1:21" ht="21.75" thickBot="1" x14ac:dyDescent="0.3">
      <c r="A31" s="2" t="s">
        <v>39</v>
      </c>
      <c r="C31" s="4">
        <f>SUM(C8:C30)</f>
        <v>0</v>
      </c>
      <c r="E31" s="4">
        <f>SUM(E8:E30)</f>
        <v>680339097220</v>
      </c>
      <c r="G31" s="4">
        <f>SUM(G8:G30)</f>
        <v>6049593643720</v>
      </c>
      <c r="H31" s="2"/>
      <c r="I31" s="4">
        <f>SUM(I8:I30)</f>
        <v>6729932740940</v>
      </c>
      <c r="J31" s="2"/>
      <c r="K31" s="5">
        <f>SUM(K8:K30)</f>
        <v>0.99999999999999989</v>
      </c>
      <c r="M31" s="4">
        <f>SUM(M8:M30)</f>
        <v>0</v>
      </c>
      <c r="O31" s="4">
        <f>SUM(O8:O30)</f>
        <v>3319041311195</v>
      </c>
      <c r="Q31" s="4">
        <f>SUM(Q8:Q30)</f>
        <v>15020279488069</v>
      </c>
      <c r="R31" s="2"/>
      <c r="S31" s="4">
        <f>SUM(S8:S30)</f>
        <v>18339320799264</v>
      </c>
      <c r="T31" s="2"/>
      <c r="U31" s="5">
        <f>SUM(U8:U30)</f>
        <v>0.99999999999999989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سهام</vt:lpstr>
      <vt:lpstr>واحد های صندوق</vt:lpstr>
      <vt:lpstr>اوراق مشارکت</vt:lpstr>
      <vt:lpstr>سپرده</vt:lpstr>
      <vt:lpstr>جمع درآمدها</vt:lpstr>
      <vt:lpstr>سایر درآمدها</vt:lpstr>
      <vt:lpstr>مبالغ تخصیص یافته</vt:lpstr>
      <vt:lpstr>سرمایه‌گذاری در سهام</vt:lpstr>
      <vt:lpstr>سرمایه‌گذاری در صندوق</vt:lpstr>
      <vt:lpstr>سرمایه‌گذاری در اوراق بهادار</vt:lpstr>
      <vt:lpstr>درآمد سود سهام</vt:lpstr>
      <vt:lpstr>درآمد سپرده بانکی</vt:lpstr>
      <vt:lpstr>سود سپرده بانکی</vt:lpstr>
      <vt:lpstr>سود اوراق بهادار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2026-01-27T15:32:54Z</dcterms:modified>
</cp:coreProperties>
</file>