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a.akrami\Desktop\"/>
    </mc:Choice>
  </mc:AlternateContent>
  <xr:revisionPtr revIDLastSave="0" documentId="8_{672CD36E-6068-4D84-B6C3-3D23E12CE951}" xr6:coauthVersionLast="47" xr6:coauthVersionMax="47" xr10:uidLastSave="{00000000-0000-0000-0000-000000000000}"/>
  <bookViews>
    <workbookView xWindow="28680" yWindow="-120" windowWidth="29040" windowHeight="15720" firstSheet="9" activeTab="13" xr2:uid="{00000000-000D-0000-FFFF-FFFF00000000}"/>
  </bookViews>
  <sheets>
    <sheet name="سهام" sheetId="1" r:id="rId1"/>
    <sheet name="واحد های صندوق" sheetId="16" r:id="rId2"/>
    <sheet name="اوراق مشارکت" sheetId="3" r:id="rId3"/>
    <sheet name="سپرده" sheetId="6" r:id="rId4"/>
    <sheet name=" درآمدها" sheetId="15" r:id="rId5"/>
    <sheet name="سرمایه‌گذاری در سهام" sheetId="11" r:id="rId6"/>
    <sheet name="سرمایه گذاری در صندوق" sheetId="17" r:id="rId7"/>
    <sheet name="سرمایه‌گذاری در اوراق بهادار" sheetId="12" r:id="rId8"/>
    <sheet name="درآمد سپرده بانکی" sheetId="13" r:id="rId9"/>
    <sheet name="سایر درآمدها" sheetId="14" r:id="rId10"/>
    <sheet name="مبالغ تخصیص یافته" sheetId="19" r:id="rId11"/>
    <sheet name="درآمد سود سهام" sheetId="8" r:id="rId12"/>
    <sheet name="سود اوراق بهادار " sheetId="7" r:id="rId13"/>
    <sheet name="سود سپرده بانکی" sheetId="20" r:id="rId14"/>
    <sheet name="درآمد ناشی از فروش" sheetId="10" r:id="rId15"/>
    <sheet name="درآمد ناشی از تغییر قیمت اوراق" sheetId="9" r:id="rId16"/>
  </sheets>
  <definedNames>
    <definedName name="_xlnm._FilterDatabase" localSheetId="15" hidden="1">'درآمد ناشی از تغییر قیمت اوراق'!$A$6:$Q$46</definedName>
    <definedName name="_xlnm._FilterDatabase" localSheetId="14" hidden="1">'درآمد ناشی از فروش'!$B$7:$R$41</definedName>
    <definedName name="_xlnm._FilterDatabase" localSheetId="3" hidden="1">سپرده!$C$2:$C$121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15" l="1"/>
  <c r="E12" i="15"/>
  <c r="W26" i="3"/>
  <c r="W27" i="16"/>
  <c r="W16" i="1"/>
  <c r="U16" i="1"/>
  <c r="M121" i="6"/>
  <c r="G121" i="6"/>
  <c r="E121" i="6"/>
  <c r="C121" i="6"/>
  <c r="K120" i="6"/>
  <c r="K119" i="6"/>
  <c r="K118" i="6"/>
  <c r="K117" i="6"/>
  <c r="K116" i="6"/>
  <c r="K115" i="6"/>
  <c r="K114" i="6"/>
  <c r="K113" i="6"/>
  <c r="K112" i="6"/>
  <c r="K111" i="6"/>
  <c r="K110" i="6"/>
  <c r="K109" i="6"/>
  <c r="K108" i="6"/>
  <c r="K107" i="6"/>
  <c r="K106" i="6"/>
  <c r="K105" i="6"/>
  <c r="K104" i="6"/>
  <c r="K103" i="6"/>
  <c r="K102" i="6"/>
  <c r="K101" i="6"/>
  <c r="K100" i="6"/>
  <c r="K99" i="6"/>
  <c r="K98" i="6"/>
  <c r="K97" i="6"/>
  <c r="K96" i="6"/>
  <c r="K95" i="6"/>
  <c r="K94" i="6"/>
  <c r="K93" i="6"/>
  <c r="K92" i="6"/>
  <c r="K91" i="6"/>
  <c r="K90" i="6"/>
  <c r="K89" i="6"/>
  <c r="K88" i="6"/>
  <c r="K87" i="6"/>
  <c r="K86" i="6"/>
  <c r="K85" i="6"/>
  <c r="K84" i="6"/>
  <c r="K83" i="6"/>
  <c r="K82" i="6"/>
  <c r="K81" i="6"/>
  <c r="K80" i="6"/>
  <c r="K79" i="6"/>
  <c r="K78" i="6"/>
  <c r="K77" i="6"/>
  <c r="K76" i="6"/>
  <c r="K75" i="6"/>
  <c r="K74" i="6"/>
  <c r="K73" i="6"/>
  <c r="K72" i="6"/>
  <c r="K71" i="6"/>
  <c r="K70" i="6"/>
  <c r="K69" i="6"/>
  <c r="K68" i="6"/>
  <c r="K67" i="6"/>
  <c r="K66" i="6"/>
  <c r="K65" i="6"/>
  <c r="K64" i="6"/>
  <c r="K63" i="6"/>
  <c r="K62" i="6"/>
  <c r="K61" i="6"/>
  <c r="K60" i="6"/>
  <c r="K59" i="6"/>
  <c r="K58" i="6"/>
  <c r="K57" i="6"/>
  <c r="K56" i="6"/>
  <c r="K55" i="6"/>
  <c r="K54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I23" i="6"/>
  <c r="I121" i="6" s="1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23" i="6" l="1"/>
  <c r="K121" i="6" s="1"/>
  <c r="S9" i="11" l="1"/>
  <c r="S10" i="11"/>
  <c r="S11" i="11"/>
  <c r="S12" i="11"/>
  <c r="S13" i="11"/>
  <c r="S14" i="11"/>
  <c r="S8" i="11"/>
  <c r="O15" i="11"/>
  <c r="M15" i="11"/>
  <c r="Q15" i="11"/>
  <c r="Q9" i="11"/>
  <c r="Q10" i="11"/>
  <c r="Q11" i="11"/>
  <c r="Q12" i="11"/>
  <c r="Q14" i="11"/>
  <c r="Q8" i="11"/>
  <c r="I15" i="11"/>
  <c r="K14" i="11" s="1"/>
  <c r="G15" i="11"/>
  <c r="E15" i="11"/>
  <c r="C15" i="11"/>
  <c r="Q9" i="17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6" i="17"/>
  <c r="Q27" i="17"/>
  <c r="Q28" i="17"/>
  <c r="Q8" i="17"/>
  <c r="O12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8" i="12"/>
  <c r="I2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8" i="12"/>
  <c r="I12" i="15"/>
  <c r="U13" i="11" l="1"/>
  <c r="U9" i="11"/>
  <c r="S15" i="11"/>
  <c r="U14" i="11"/>
  <c r="U8" i="11" l="1"/>
  <c r="U15" i="11" s="1"/>
  <c r="U10" i="11"/>
  <c r="U11" i="11"/>
  <c r="U12" i="11"/>
  <c r="I42" i="9" l="1"/>
  <c r="I43" i="9"/>
  <c r="I44" i="9"/>
  <c r="I45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25" i="9"/>
  <c r="I26" i="9"/>
  <c r="I27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8" i="9"/>
  <c r="Q36" i="9"/>
  <c r="Q37" i="9"/>
  <c r="Q38" i="9"/>
  <c r="Q39" i="9"/>
  <c r="Q40" i="9"/>
  <c r="Q41" i="9"/>
  <c r="Q42" i="9"/>
  <c r="Q43" i="9"/>
  <c r="Q44" i="9"/>
  <c r="Q45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11" i="9"/>
  <c r="Q12" i="9"/>
  <c r="Q13" i="9"/>
  <c r="Q14" i="9"/>
  <c r="Q15" i="9"/>
  <c r="Q16" i="9"/>
  <c r="Q17" i="9"/>
  <c r="Q18" i="9"/>
  <c r="Q19" i="9"/>
  <c r="Q20" i="9"/>
  <c r="Q21" i="9"/>
  <c r="Q10" i="9"/>
  <c r="Q9" i="9"/>
  <c r="Q8" i="9"/>
  <c r="N42" i="10"/>
  <c r="P42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8" i="10"/>
  <c r="Q28" i="12"/>
  <c r="U30" i="17"/>
  <c r="U9" i="17"/>
  <c r="U10" i="17"/>
  <c r="U11" i="17"/>
  <c r="U12" i="17"/>
  <c r="U13" i="17"/>
  <c r="U14" i="17"/>
  <c r="U15" i="17"/>
  <c r="U16" i="17"/>
  <c r="U17" i="17"/>
  <c r="U18" i="17"/>
  <c r="U19" i="17"/>
  <c r="U20" i="17"/>
  <c r="U21" i="17"/>
  <c r="U22" i="17"/>
  <c r="U23" i="17"/>
  <c r="U24" i="17"/>
  <c r="U25" i="17"/>
  <c r="U26" i="17"/>
  <c r="U27" i="17"/>
  <c r="U28" i="17"/>
  <c r="U29" i="17"/>
  <c r="U8" i="17"/>
  <c r="K30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8" i="17"/>
  <c r="K11" i="11"/>
  <c r="K8" i="11"/>
  <c r="E10" i="15"/>
  <c r="E8" i="15"/>
  <c r="E7" i="15"/>
  <c r="Y27" i="16"/>
  <c r="O16" i="1"/>
  <c r="K16" i="1"/>
  <c r="G16" i="1"/>
  <c r="E16" i="1"/>
  <c r="E46" i="9"/>
  <c r="F42" i="10"/>
  <c r="H42" i="10"/>
  <c r="M116" i="20"/>
  <c r="K116" i="20"/>
  <c r="I116" i="20"/>
  <c r="G116" i="20"/>
  <c r="E116" i="20"/>
  <c r="C116" i="20"/>
  <c r="E116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2" i="13"/>
  <c r="E93" i="13"/>
  <c r="E94" i="13"/>
  <c r="E95" i="13"/>
  <c r="E96" i="13"/>
  <c r="E97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111" i="13"/>
  <c r="E112" i="13"/>
  <c r="E113" i="13"/>
  <c r="E114" i="13"/>
  <c r="E115" i="13"/>
  <c r="E8" i="13"/>
  <c r="S30" i="17"/>
  <c r="Q30" i="17"/>
  <c r="O30" i="17"/>
  <c r="M30" i="17"/>
  <c r="I30" i="17"/>
  <c r="G30" i="17"/>
  <c r="E30" i="17"/>
  <c r="C30" i="17"/>
  <c r="U27" i="16"/>
  <c r="O27" i="16"/>
  <c r="K27" i="16"/>
  <c r="G27" i="16"/>
  <c r="E27" i="16"/>
  <c r="E11" i="14"/>
  <c r="C11" i="14"/>
  <c r="E11" i="15" s="1"/>
  <c r="G116" i="13"/>
  <c r="I12" i="13" s="1"/>
  <c r="C116" i="13"/>
  <c r="O28" i="12"/>
  <c r="M28" i="12"/>
  <c r="K28" i="12"/>
  <c r="E9" i="15"/>
  <c r="G28" i="12"/>
  <c r="E28" i="12"/>
  <c r="C28" i="12"/>
  <c r="K12" i="11"/>
  <c r="O46" i="9"/>
  <c r="M46" i="9"/>
  <c r="G46" i="9"/>
  <c r="S11" i="8"/>
  <c r="Q11" i="8"/>
  <c r="O11" i="8"/>
  <c r="M11" i="8"/>
  <c r="K11" i="8"/>
  <c r="I11" i="8"/>
  <c r="M17" i="7"/>
  <c r="K17" i="7"/>
  <c r="I17" i="7"/>
  <c r="G17" i="7"/>
  <c r="E17" i="7"/>
  <c r="C17" i="7"/>
  <c r="U26" i="3"/>
  <c r="O26" i="3"/>
  <c r="K26" i="3"/>
  <c r="G26" i="3"/>
  <c r="E26" i="3"/>
  <c r="K10" i="11" l="1"/>
  <c r="K9" i="11"/>
  <c r="K15" i="11" s="1"/>
  <c r="K13" i="11"/>
  <c r="J42" i="10"/>
  <c r="I90" i="13"/>
  <c r="I104" i="13"/>
  <c r="I96" i="13"/>
  <c r="I80" i="13"/>
  <c r="I64" i="13"/>
  <c r="I40" i="13"/>
  <c r="I16" i="13"/>
  <c r="I111" i="13"/>
  <c r="I103" i="13"/>
  <c r="I95" i="13"/>
  <c r="I87" i="13"/>
  <c r="I79" i="13"/>
  <c r="I71" i="13"/>
  <c r="I63" i="13"/>
  <c r="I55" i="13"/>
  <c r="I47" i="13"/>
  <c r="I39" i="13"/>
  <c r="I31" i="13"/>
  <c r="I23" i="13"/>
  <c r="I110" i="13"/>
  <c r="I102" i="13"/>
  <c r="I94" i="13"/>
  <c r="I86" i="13"/>
  <c r="I78" i="13"/>
  <c r="I70" i="13"/>
  <c r="I62" i="13"/>
  <c r="I54" i="13"/>
  <c r="I46" i="13"/>
  <c r="I38" i="13"/>
  <c r="I30" i="13"/>
  <c r="I22" i="13"/>
  <c r="I109" i="13"/>
  <c r="I101" i="13"/>
  <c r="I93" i="13"/>
  <c r="I85" i="13"/>
  <c r="I77" i="13"/>
  <c r="I69" i="13"/>
  <c r="I61" i="13"/>
  <c r="I53" i="13"/>
  <c r="I45" i="13"/>
  <c r="I37" i="13"/>
  <c r="I29" i="13"/>
  <c r="I21" i="13"/>
  <c r="I8" i="13"/>
  <c r="I108" i="13"/>
  <c r="I100" i="13"/>
  <c r="I92" i="13"/>
  <c r="I84" i="13"/>
  <c r="I76" i="13"/>
  <c r="I68" i="13"/>
  <c r="I60" i="13"/>
  <c r="I52" i="13"/>
  <c r="I44" i="13"/>
  <c r="I36" i="13"/>
  <c r="I28" i="13"/>
  <c r="I20" i="13"/>
  <c r="I115" i="13"/>
  <c r="I107" i="13"/>
  <c r="I99" i="13"/>
  <c r="I91" i="13"/>
  <c r="I83" i="13"/>
  <c r="I75" i="13"/>
  <c r="I67" i="13"/>
  <c r="I59" i="13"/>
  <c r="I51" i="13"/>
  <c r="I43" i="13"/>
  <c r="I35" i="13"/>
  <c r="I27" i="13"/>
  <c r="I19" i="13"/>
  <c r="I11" i="13"/>
  <c r="I10" i="13"/>
  <c r="I74" i="13"/>
  <c r="I66" i="13"/>
  <c r="I58" i="13"/>
  <c r="I50" i="13"/>
  <c r="I42" i="13"/>
  <c r="I34" i="13"/>
  <c r="I26" i="13"/>
  <c r="I18" i="13"/>
  <c r="I113" i="13"/>
  <c r="I105" i="13"/>
  <c r="I97" i="13"/>
  <c r="I89" i="13"/>
  <c r="I81" i="13"/>
  <c r="I73" i="13"/>
  <c r="I65" i="13"/>
  <c r="I57" i="13"/>
  <c r="I49" i="13"/>
  <c r="I41" i="13"/>
  <c r="I33" i="13"/>
  <c r="I25" i="13"/>
  <c r="I17" i="13"/>
  <c r="I9" i="13"/>
  <c r="I114" i="13"/>
  <c r="I106" i="13"/>
  <c r="I98" i="13"/>
  <c r="I82" i="13"/>
  <c r="I112" i="13"/>
  <c r="I88" i="13"/>
  <c r="I72" i="13"/>
  <c r="I56" i="13"/>
  <c r="I48" i="13"/>
  <c r="I32" i="13"/>
  <c r="I24" i="13"/>
  <c r="I15" i="13"/>
  <c r="I14" i="13"/>
  <c r="I13" i="13"/>
  <c r="Q46" i="9"/>
  <c r="I46" i="9"/>
  <c r="R42" i="10"/>
  <c r="Y26" i="3"/>
  <c r="Y16" i="1"/>
  <c r="I116" i="13" l="1"/>
  <c r="G8" i="15"/>
  <c r="G11" i="15"/>
  <c r="G9" i="15"/>
  <c r="G10" i="15"/>
  <c r="G12" i="15" l="1"/>
</calcChain>
</file>

<file path=xl/sharedStrings.xml><?xml version="1.0" encoding="utf-8"?>
<sst xmlns="http://schemas.openxmlformats.org/spreadsheetml/2006/main" count="1836" uniqueCount="169">
  <si>
    <t>صندوق سرمایه‌گذاری اختصاصی بازارگردانی مفید</t>
  </si>
  <si>
    <t>صورت وضعیت پورتفوی</t>
  </si>
  <si>
    <t>برای ماه منتهی به 1404/12/29</t>
  </si>
  <si>
    <t>نام شرکت</t>
  </si>
  <si>
    <t>1404/11/30</t>
  </si>
  <si>
    <t>تغییرات طی دوره</t>
  </si>
  <si>
    <t>1404/12/29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</si>
  <si>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</si>
  <si>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</si>
  <si>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</si>
  <si>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</si>
  <si>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</si>
  <si>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</si>
  <si>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</si>
  <si>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</si>
  <si>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طلای عیار مفید</t>
  </si>
  <si>
    <t>صندوق س.توسعه اندوخته آینده-س</t>
  </si>
  <si>
    <t>بانک خاورمیانه</t>
  </si>
  <si>
    <t>صندوق س شاخصی آرام مفید</t>
  </si>
  <si>
    <t>صندوق س. آوند مفید-د</t>
  </si>
  <si>
    <t>صندوق س سپر سرمایه بیدار- ثابت</t>
  </si>
  <si>
    <t>نیان الکترونیک</t>
  </si>
  <si>
    <t>صندوق س صنایع مفید1- بخشی</t>
  </si>
  <si>
    <t>صندوق س صنایع مفید2-بخشی</t>
  </si>
  <si>
    <t>صندوق س صنایع مفید3- بخشی</t>
  </si>
  <si>
    <t>صندوق س. اهرمی توان مفید-س</t>
  </si>
  <si>
    <t>صندوق س صنایع مفید4-بخشی</t>
  </si>
  <si>
    <t>صندوق س صنایع مفید5-بخشی</t>
  </si>
  <si>
    <t>صندوق س صنایع مفید6- بخشی</t>
  </si>
  <si>
    <t>صندوق تداوم اطمینان تمدن-ثابت</t>
  </si>
  <si>
    <t>صندوق س یاقوت آگاه-ثابت</t>
  </si>
  <si>
    <t>صندوق س. لبخند فارابی-د</t>
  </si>
  <si>
    <t>معدنکاران نسوز</t>
  </si>
  <si>
    <t>صندوق س. شاخصی هم وزن همسنگ-س</t>
  </si>
  <si>
    <t>بیمه زندگی مفید</t>
  </si>
  <si>
    <t>صندوق س. با درآمد ثابت کیان</t>
  </si>
  <si>
    <t>مجتمع کاشی و سنگ پرسپولیس یزد</t>
  </si>
  <si>
    <t/>
  </si>
  <si>
    <t>اطلاعات اوراق بهادار با درآمد ثابت</t>
  </si>
  <si>
    <t>نام اوراق</t>
  </si>
  <si>
    <t>قیمت بازار هر ورقه</t>
  </si>
  <si>
    <t>سلف موازی پلی اتیلن سبک فیلم</t>
  </si>
  <si>
    <t>سلف موازی گروه صنعتی پاکشو</t>
  </si>
  <si>
    <t>سلف موازی پدیده شیمی قرن</t>
  </si>
  <si>
    <t>سلف موازی آریان کیمیاتک</t>
  </si>
  <si>
    <t>سلف موازی میلگرد تبریز</t>
  </si>
  <si>
    <t>سلف استاندارد خودروی کرمان</t>
  </si>
  <si>
    <t>سلف شیرفرادما سولیکو</t>
  </si>
  <si>
    <t>سلف موازی هیدروکربن آفتاب054</t>
  </si>
  <si>
    <t>صکوک مرابحه دعبید69-3ماهه23%</t>
  </si>
  <si>
    <t>مرابحه شهر فرش-مفید060921</t>
  </si>
  <si>
    <t>مرابحه اورند پیشرو-مفید051118</t>
  </si>
  <si>
    <t>اجاره اهداف مفید 14070531</t>
  </si>
  <si>
    <t>مرابحه طبیعت سبز-مفید060920</t>
  </si>
  <si>
    <t>مشارکت ش قم0612-3 ماهه 20.5%</t>
  </si>
  <si>
    <t>صکوک مرابحه پاکشو603-3ماهه23%</t>
  </si>
  <si>
    <t>مرابحه طبیعت سبز-مفید070311</t>
  </si>
  <si>
    <t>صکوک مرابحه شدوص810-3ماهه23%</t>
  </si>
  <si>
    <t>درصد به کل دارایی‌ها</t>
  </si>
  <si>
    <t>سپرده</t>
  </si>
  <si>
    <t>مبلغ</t>
  </si>
  <si>
    <t>افزایش</t>
  </si>
  <si>
    <t>کاهش</t>
  </si>
  <si>
    <t>بانک پاسارگاد هفت تیر</t>
  </si>
  <si>
    <t>بانک خاورمیانه ظفر</t>
  </si>
  <si>
    <t>بانک خاورمیانه آفریقا</t>
  </si>
  <si>
    <t>بانک تجارت کار</t>
  </si>
  <si>
    <t>بانک شهر مرکزی قم</t>
  </si>
  <si>
    <t>بانک ملی بورس اوراق بهادار</t>
  </si>
  <si>
    <t>بانک تجارت حافظ جنوبی</t>
  </si>
  <si>
    <t>بانک ملت مستقل مرکزی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</si>
  <si>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</si>
  <si>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</si>
  <si>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</si>
  <si>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</si>
  <si>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</si>
  <si>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</si>
  <si>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</si>
  <si>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</si>
  <si>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بانک اقتصاد نوین اقدسیه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</si>
  <si>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</si>
  <si>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</si>
  <si>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</si>
  <si>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</si>
  <si>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</si>
  <si>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</si>
  <si>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1404/04/31</t>
  </si>
  <si>
    <t>1404/04/12</t>
  </si>
  <si>
    <t>1404/05/09</t>
  </si>
  <si>
    <t>بهای فروش</t>
  </si>
  <si>
    <t>ارزش دفتری</t>
  </si>
  <si>
    <t>سود و زیان ناشی از تغییر قیمت</t>
  </si>
  <si>
    <t>سود و زیان ناشی از فروش</t>
  </si>
  <si>
    <t>ص.س.درآمد ثابت کیمیا-د</t>
  </si>
  <si>
    <t>صندوق س.درآمد ثابت پاسارگاد-د</t>
  </si>
  <si>
    <t>صندوق س.درآمد ثابت کارآمد-د</t>
  </si>
  <si>
    <t>صندوق س.اعتماد آفرین پارسیان-د</t>
  </si>
  <si>
    <t>بهار رز عالیس چناران</t>
  </si>
  <si>
    <t>صندوق ارمغان فیروزه آسیا-ثابت</t>
  </si>
  <si>
    <t>سلف میلگرد درپاد تبریز</t>
  </si>
  <si>
    <t>سلف شیر فرادما کاله</t>
  </si>
  <si>
    <t>سلف شیرفرادما سولیکو کاله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</si>
  <si>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</si>
  <si>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</si>
  <si>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</si>
  <si>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</si>
  <si>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</si>
  <si>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</si>
  <si>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</si>
  <si>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</si>
  <si>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</si>
  <si>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</si>
  <si>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</si>
  <si>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</si>
  <si>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1404/12/01</t>
  </si>
  <si>
    <t>طی اسفند ماه</t>
  </si>
  <si>
    <t>از ابتدای سال مالی تا پایان اسفند ماه</t>
  </si>
  <si>
    <t>1- سرمایه گذاری ها</t>
  </si>
  <si>
    <t>1-1-سرمایه‌گذاری در سهام و حق تقدم سهام</t>
  </si>
  <si>
    <t>2-1-سرمایه‌گذاری در واحدهای صندوق های سرمایه گذاری</t>
  </si>
  <si>
    <t>3-1-سرمایه‌گذاری در اوراق بهادار با درآمد ثابت یا علی‌الحساب</t>
  </si>
  <si>
    <t>4-1- سرمایه‌گذاری در  سپرده‌ بانکی</t>
  </si>
  <si>
    <t>یادداشت</t>
  </si>
  <si>
    <t>درآمد حاصل از سرمایه گذاری در سهام و حق تقدم سهام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</si>
  <si>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</si>
  <si>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</si>
  <si>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</si>
  <si>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1-2</t>
  </si>
  <si>
    <t>2-2</t>
  </si>
  <si>
    <t>3-2</t>
  </si>
  <si>
    <t>4-2</t>
  </si>
  <si>
    <t>5-2</t>
  </si>
  <si>
    <t>2- درآمد حاصل از سرمایه گذاری ها</t>
  </si>
  <si>
    <t>1-2-درآمد حاصل از سرمایه­گذاری در سهام و حق تقدم سهام:</t>
  </si>
  <si>
    <t>2-2-درآمد حاصل از سرمایه­گذاری در واحدهای صندوق:</t>
  </si>
  <si>
    <t>3-2-درآمد حاصل از سرمایه­گذاری در اوراق بهادار با درآمد ثابت:</t>
  </si>
  <si>
    <t>4-2-درآمد حاصل از سرمایه­گذاری در سپرده بانکی و گواهی سپرده:</t>
  </si>
  <si>
    <t>5-2-سایر درآمدها:</t>
  </si>
  <si>
    <t>سایر درآمدهای تنزیل سود بانک</t>
  </si>
  <si>
    <t>درآمد حاصل از کارمزد بازارگردانی</t>
  </si>
  <si>
    <t>جزئیات قراردادهای خرید و نگهداری اوراق با درآمد ثابت</t>
  </si>
  <si>
    <t>شرح</t>
  </si>
  <si>
    <t>نوع ارتباط با طرف قرارداد</t>
  </si>
  <si>
    <t>مبلغ اوراق بهادار واگذار شده</t>
  </si>
  <si>
    <t>بهای تمام شده درآمد عملیاتی/ هزینه بازارگردانی و تعهد پذیره نویسی</t>
  </si>
  <si>
    <t>میانگین نرخ بازده تا سر رسید اوراق بهادار</t>
  </si>
  <si>
    <t>هزینه  کارمزد خرید و نگهداری اوراق صعبید069 - صندوق حامی</t>
  </si>
  <si>
    <t>فروشنده</t>
  </si>
  <si>
    <t>هزینه کارمزد خرید و نگهداری اوراق اورند پیشرو052 -صندوق حامی</t>
  </si>
  <si>
    <t>هزینه کارمزد خرید و نگهداری اوراق اورند پیشرو052 -صندوق آوند</t>
  </si>
  <si>
    <t>هزینه کارمزد خرید و نگهداری اوراق اهداف 073 -  صندوق حامی</t>
  </si>
  <si>
    <t>هزینه کارمزد خرید و نگهداری اوراق صکشو603 - صندوق اندوخته ملت</t>
  </si>
  <si>
    <t>هزینه  کارمزد خرید و نگهداری اوراق صعبید069 - صندوق آوند</t>
  </si>
  <si>
    <t>هزینه کارمزد خرید و نگهداری اوراق عکرمان - صندوق حامی 2</t>
  </si>
  <si>
    <t>هزینه کارمزد خرید و نگهداری اوراق عکرمان - صندوق آوند</t>
  </si>
  <si>
    <t>هزینه کارمزد خرید و نگهداری اوراق سهیدرو - صندوق حامی</t>
  </si>
  <si>
    <t>هزینه کارمزد خرید و نگهداری اوراق طبیعت066 - صندوق آوند</t>
  </si>
  <si>
    <t>هزینه کارمزد خرید و نگهداری اوراق اهداف 073 -  صندوق آوند</t>
  </si>
  <si>
    <t>هزینه کارمزد خرید و نگهداری اوراق شهرداری قم - صندوق آوند</t>
  </si>
  <si>
    <t>هزینه کارمزد خرید و نگهداری اوراق شهرداری قم - صندوق حامی</t>
  </si>
  <si>
    <t>سود اوراق بهادار با درآمد ثابت</t>
  </si>
  <si>
    <t>سود سپرده بانکی</t>
  </si>
  <si>
    <t>سود(زیان) حاصل از فروش اوراق بهادار</t>
  </si>
  <si>
    <t>rowe</t>
  </si>
  <si>
    <t>اختیارخ اطلس-70000-14040804</t>
  </si>
  <si>
    <t>درآمد ناشی از تغییر قیمت اوراق بهادار</t>
  </si>
  <si>
    <t xml:space="preserve">درصد به کل دارایی‌ها </t>
  </si>
  <si>
    <t>از ابتدای سال مالی</t>
  </si>
  <si>
    <t>تا پایان اسفند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</si>
</sst>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-;\(#,##0\)"/>
    <numFmt numFmtId="165" formatCode="#,##0;\(#,##0\)"/>
    <numFmt numFmtId="166" formatCode="[$-3000401]#,##0"/>
  </numFmts>
  <fonts count="24">
    <font>
      <sz val="11"/>
      <name val="Calibri"/>
    </font>
    <font>
      <sz val="11"/>
      <color theme="1"/>
      <name val="Arial"/>
      <family val="2"/>
      <charset val="178"/>
      <scheme val="minor"/>
    </font>
    <font>
      <sz val="12"/>
      <name val="B Nazanin"/>
    </font>
    <font>
      <b/>
      <sz val="16"/>
      <color rgb="FF000000"/>
      <name val="B Nazanin"/>
    </font>
    <font>
      <sz val="11"/>
      <name val="Calibri"/>
    </font>
    <font>
      <b/>
      <sz val="16"/>
      <color rgb="FF000000"/>
      <name val="B Nazanin"/>
      <charset val="178"/>
    </font>
    <font>
      <sz val="12"/>
      <name val="B Nazanin"/>
      <charset val="178"/>
    </font>
    <font>
      <b/>
      <sz val="14"/>
      <color rgb="FF0062AC"/>
      <name val="B Titr"/>
      <charset val="178"/>
    </font>
    <font>
      <sz val="14"/>
      <color theme="1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name val="B Nazanin"/>
      <charset val="178"/>
    </font>
    <font>
      <sz val="10"/>
      <color theme="1"/>
      <name val="B Nazanin"/>
      <charset val="178"/>
    </font>
    <font>
      <b/>
      <sz val="12"/>
      <color rgb="FF0062AC"/>
      <name val="B Titr"/>
      <charset val="178"/>
    </font>
    <font>
      <b/>
      <sz val="10"/>
      <color theme="1"/>
      <name val="B Nazanin"/>
      <charset val="178"/>
    </font>
    <font>
      <sz val="14"/>
      <name val="Calibri"/>
      <family val="2"/>
    </font>
    <font>
      <sz val="11"/>
      <color theme="1"/>
      <name val="B Nazanin"/>
      <charset val="178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sz val="12"/>
      <color theme="1"/>
      <name val="B Mitra"/>
      <charset val="178"/>
    </font>
    <font>
      <sz val="16"/>
      <color theme="1"/>
      <name val="B Mitra"/>
      <charset val="178"/>
    </font>
    <font>
      <sz val="14"/>
      <color theme="1"/>
      <name val="Arial"/>
      <family val="2"/>
      <charset val="178"/>
      <scheme val="minor"/>
    </font>
    <font>
      <sz val="10"/>
      <name val="IRANSan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10" fillId="0" borderId="0"/>
    <xf numFmtId="0" fontId="1" fillId="0" borderId="0"/>
    <xf numFmtId="9" fontId="10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3" fontId="2" fillId="0" borderId="0" xfId="0" applyNumberFormat="1" applyFont="1"/>
    <xf numFmtId="164" fontId="5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 readingOrder="2"/>
    </xf>
    <xf numFmtId="0" fontId="8" fillId="0" borderId="0" xfId="0" applyFont="1"/>
    <xf numFmtId="164" fontId="5" fillId="0" borderId="1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0" fontId="6" fillId="0" borderId="0" xfId="1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0" fontId="11" fillId="0" borderId="2" xfId="1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 readingOrder="2"/>
    </xf>
    <xf numFmtId="0" fontId="14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164" fontId="9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horizontal="center" vertical="center"/>
    </xf>
    <xf numFmtId="9" fontId="6" fillId="0" borderId="0" xfId="1" applyFont="1" applyAlignment="1">
      <alignment horizontal="center" vertical="center"/>
    </xf>
    <xf numFmtId="9" fontId="11" fillId="0" borderId="2" xfId="1" applyFont="1" applyBorder="1" applyAlignment="1">
      <alignment horizontal="center" vertical="center"/>
    </xf>
    <xf numFmtId="0" fontId="7" fillId="0" borderId="0" xfId="0" applyFont="1" applyAlignment="1">
      <alignment vertical="center" readingOrder="2"/>
    </xf>
    <xf numFmtId="0" fontId="15" fillId="0" borderId="0" xfId="0" applyFont="1"/>
    <xf numFmtId="0" fontId="16" fillId="0" borderId="0" xfId="0" applyFont="1"/>
    <xf numFmtId="9" fontId="11" fillId="0" borderId="2" xfId="1" applyNumberFormat="1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6" fillId="0" borderId="0" xfId="2" applyFont="1"/>
    <xf numFmtId="0" fontId="17" fillId="0" borderId="0" xfId="2" applyFont="1"/>
    <xf numFmtId="0" fontId="18" fillId="0" borderId="3" xfId="2" applyFont="1" applyBorder="1" applyAlignment="1">
      <alignment horizontal="center" vertical="center"/>
    </xf>
    <xf numFmtId="0" fontId="19" fillId="0" borderId="0" xfId="2" applyFont="1"/>
    <xf numFmtId="0" fontId="18" fillId="0" borderId="3" xfId="2" applyFont="1" applyBorder="1" applyAlignment="1">
      <alignment horizontal="center" vertical="center" wrapText="1"/>
    </xf>
    <xf numFmtId="0" fontId="17" fillId="0" borderId="4" xfId="2" applyFont="1" applyBorder="1"/>
    <xf numFmtId="3" fontId="17" fillId="0" borderId="4" xfId="2" applyNumberFormat="1" applyFont="1" applyBorder="1" applyAlignment="1">
      <alignment horizontal="center"/>
    </xf>
    <xf numFmtId="0" fontId="17" fillId="0" borderId="4" xfId="2" applyFont="1" applyBorder="1" applyAlignment="1">
      <alignment horizontal="center"/>
    </xf>
    <xf numFmtId="0" fontId="20" fillId="0" borderId="4" xfId="3" applyFont="1" applyBorder="1" applyAlignment="1">
      <alignment horizontal="center" vertical="center" wrapText="1" readingOrder="2"/>
    </xf>
    <xf numFmtId="0" fontId="5" fillId="0" borderId="0" xfId="2" applyFont="1" applyAlignment="1">
      <alignment horizontal="center" vertical="center"/>
    </xf>
    <xf numFmtId="165" fontId="21" fillId="0" borderId="0" xfId="2" applyNumberFormat="1" applyFont="1" applyAlignment="1">
      <alignment horizontal="center" vertical="center" readingOrder="2"/>
    </xf>
    <xf numFmtId="10" fontId="17" fillId="0" borderId="0" xfId="4" applyNumberFormat="1" applyFont="1" applyAlignment="1">
      <alignment horizontal="center"/>
    </xf>
    <xf numFmtId="10" fontId="21" fillId="0" borderId="0" xfId="4" applyNumberFormat="1" applyFont="1" applyBorder="1" applyAlignment="1">
      <alignment horizontal="center" vertical="center" readingOrder="2"/>
    </xf>
    <xf numFmtId="0" fontId="9" fillId="0" borderId="0" xfId="2" applyFont="1"/>
    <xf numFmtId="3" fontId="17" fillId="0" borderId="0" xfId="2" applyNumberFormat="1" applyFont="1" applyAlignment="1">
      <alignment horizontal="center"/>
    </xf>
    <xf numFmtId="10" fontId="17" fillId="0" borderId="0" xfId="4" applyNumberFormat="1" applyFont="1" applyBorder="1" applyAlignment="1">
      <alignment horizontal="center"/>
    </xf>
    <xf numFmtId="3" fontId="6" fillId="0" borderId="0" xfId="2" applyNumberFormat="1" applyFont="1"/>
    <xf numFmtId="0" fontId="22" fillId="0" borderId="0" xfId="0" applyFont="1"/>
    <xf numFmtId="164" fontId="5" fillId="0" borderId="0" xfId="0" applyNumberFormat="1" applyFont="1" applyBorder="1" applyAlignment="1">
      <alignment horizontal="center" vertical="center"/>
    </xf>
    <xf numFmtId="164" fontId="2" fillId="0" borderId="0" xfId="0" applyNumberFormat="1" applyFont="1"/>
    <xf numFmtId="3" fontId="23" fillId="0" borderId="0" xfId="0" applyNumberFormat="1" applyFont="1" applyBorder="1" applyAlignment="1">
      <alignment horizontal="right" vertical="center" wrapText="1" readingOrder="2"/>
    </xf>
    <xf numFmtId="166" fontId="2" fillId="0" borderId="0" xfId="0" applyNumberFormat="1" applyFont="1"/>
    <xf numFmtId="164" fontId="5" fillId="0" borderId="0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 readingOrder="2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10" fontId="2" fillId="0" borderId="0" xfId="1" applyNumberFormat="1" applyFont="1"/>
    <xf numFmtId="0" fontId="6" fillId="0" borderId="0" xfId="0" applyFont="1"/>
    <xf numFmtId="164" fontId="6" fillId="2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10" fontId="6" fillId="0" borderId="0" xfId="4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0" fontId="11" fillId="0" borderId="2" xfId="4" applyNumberFormat="1" applyFont="1" applyBorder="1" applyAlignment="1">
      <alignment horizontal="center" vertical="center"/>
    </xf>
    <xf numFmtId="3" fontId="6" fillId="0" borderId="0" xfId="0" applyNumberFormat="1" applyFont="1"/>
    <xf numFmtId="164" fontId="6" fillId="0" borderId="0" xfId="0" applyNumberFormat="1" applyFont="1"/>
  </cellXfs>
  <cellStyles count="5">
    <cellStyle name="Normal" xfId="0" builtinId="0"/>
    <cellStyle name="Normal 2" xfId="2" xr:uid="{A3D69124-BDAF-4B11-8192-2A8AEE3E65B0}"/>
    <cellStyle name="Normal 2 2" xfId="3" xr:uid="{D33A50CB-EAC5-43B4-8780-35A9B4A6FF54}"/>
    <cellStyle name="Percent" xfId="1" builtinId="5"/>
    <cellStyle name="Percent 2" xfId="4" xr:uid="{3C3E70A0-8C41-4F6B-8023-CAB47F8E68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0"/>
  <sheetViews>
    <sheetView rightToLeft="1" topLeftCell="D1" workbookViewId="0">
      <selection activeCell="W17" sqref="W17"/>
    </sheetView>
  </sheetViews>
  <sheetFormatPr defaultRowHeight="15"/>
  <cols>
    <col min="1" max="1" width="34.7109375" style="1" bestFit="1" customWidth="1"/>
    <col min="2" max="2" width="1" style="1" customWidth="1"/>
    <col min="3" max="3" width="20" style="1" customWidth="1"/>
    <col min="4" max="4" width="1" style="1" customWidth="1"/>
    <col min="5" max="5" width="24" style="1" customWidth="1"/>
    <col min="6" max="6" width="1" style="1" customWidth="1"/>
    <col min="7" max="7" width="24" style="1" customWidth="1"/>
    <col min="8" max="8" width="1" style="1" customWidth="1"/>
    <col min="9" max="9" width="20" style="1" customWidth="1"/>
    <col min="10" max="10" width="1" style="1" customWidth="1"/>
    <col min="11" max="11" width="24.85546875" style="1" bestFit="1" customWidth="1"/>
    <col min="12" max="12" width="1" style="1" customWidth="1"/>
    <col min="13" max="13" width="21" style="1" customWidth="1"/>
    <col min="14" max="14" width="1" style="1" customWidth="1"/>
    <col min="15" max="15" width="24" style="1" customWidth="1"/>
    <col min="16" max="16" width="1" style="1" customWidth="1"/>
    <col min="17" max="17" width="20" style="1" customWidth="1"/>
    <col min="18" max="18" width="1" style="1" customWidth="1"/>
    <col min="19" max="19" width="16" style="1" customWidth="1"/>
    <col min="20" max="20" width="1" style="1" customWidth="1"/>
    <col min="21" max="21" width="24" style="1" customWidth="1"/>
    <col min="22" max="22" width="1" style="1" customWidth="1"/>
    <col min="23" max="23" width="24" style="1" customWidth="1"/>
    <col min="24" max="24" width="1" style="1" customWidth="1"/>
    <col min="25" max="25" width="32" style="1" customWidth="1"/>
    <col min="26" max="26" width="1" style="1" customWidth="1"/>
    <col min="27" max="16384" width="9.140625" style="1"/>
  </cols>
  <sheetData>
    <row r="2" spans="1:25" s="4" customFormat="1" ht="26.25">
      <c r="A2" s="50" t="s">
        <v>0</v>
      </c>
      <c r="B2" s="50" t="s">
        <v>0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  <c r="H2" s="50" t="s">
        <v>0</v>
      </c>
      <c r="I2" s="50" t="s">
        <v>0</v>
      </c>
      <c r="J2" s="50" t="s">
        <v>0</v>
      </c>
      <c r="K2" s="50" t="s">
        <v>0</v>
      </c>
      <c r="L2" s="50" t="s">
        <v>0</v>
      </c>
      <c r="M2" s="50" t="s">
        <v>0</v>
      </c>
      <c r="N2" s="50" t="s">
        <v>0</v>
      </c>
      <c r="O2" s="50" t="s">
        <v>0</v>
      </c>
      <c r="P2" s="50" t="s">
        <v>0</v>
      </c>
      <c r="Q2" s="50" t="s">
        <v>0</v>
      </c>
      <c r="R2" s="50" t="s">
        <v>0</v>
      </c>
      <c r="S2" s="50" t="s">
        <v>0</v>
      </c>
      <c r="T2" s="50" t="s">
        <v>0</v>
      </c>
      <c r="U2" s="50" t="s">
        <v>0</v>
      </c>
      <c r="V2" s="50" t="s">
        <v>0</v>
      </c>
      <c r="W2" s="50" t="s">
        <v>0</v>
      </c>
      <c r="X2" s="50" t="s">
        <v>0</v>
      </c>
      <c r="Y2" s="50" t="s">
        <v>0</v>
      </c>
    </row>
    <row r="3" spans="1:25" s="4" customFormat="1" ht="26.25">
      <c r="A3" s="50" t="s">
        <v>1</v>
      </c>
      <c r="B3" s="50" t="s">
        <v>1</v>
      </c>
      <c r="C3" s="50" t="s">
        <v>1</v>
      </c>
      <c r="D3" s="50" t="s">
        <v>1</v>
      </c>
      <c r="E3" s="50" t="s">
        <v>1</v>
      </c>
      <c r="F3" s="50" t="s">
        <v>1</v>
      </c>
      <c r="G3" s="50" t="s">
        <v>1</v>
      </c>
      <c r="H3" s="50" t="s">
        <v>1</v>
      </c>
      <c r="I3" s="50" t="s">
        <v>1</v>
      </c>
      <c r="J3" s="50" t="s">
        <v>1</v>
      </c>
      <c r="K3" s="50" t="s">
        <v>1</v>
      </c>
      <c r="L3" s="50" t="s">
        <v>1</v>
      </c>
      <c r="M3" s="50" t="s">
        <v>1</v>
      </c>
      <c r="N3" s="50" t="s">
        <v>1</v>
      </c>
      <c r="O3" s="50" t="s">
        <v>1</v>
      </c>
      <c r="P3" s="50" t="s">
        <v>1</v>
      </c>
      <c r="Q3" s="50" t="s">
        <v>1</v>
      </c>
      <c r="R3" s="50" t="s">
        <v>1</v>
      </c>
      <c r="S3" s="50" t="s">
        <v>1</v>
      </c>
      <c r="T3" s="50" t="s">
        <v>1</v>
      </c>
      <c r="U3" s="50" t="s">
        <v>1</v>
      </c>
      <c r="V3" s="50" t="s">
        <v>1</v>
      </c>
      <c r="W3" s="50" t="s">
        <v>1</v>
      </c>
      <c r="X3" s="50" t="s">
        <v>1</v>
      </c>
      <c r="Y3" s="50" t="s">
        <v>1</v>
      </c>
    </row>
    <row r="4" spans="1:25" s="4" customFormat="1" ht="26.25">
      <c r="A4" s="50" t="s">
        <v>2</v>
      </c>
      <c r="B4" s="50" t="s">
        <v>2</v>
      </c>
      <c r="C4" s="50" t="s">
        <v>2</v>
      </c>
      <c r="D4" s="50" t="s">
        <v>2</v>
      </c>
      <c r="E4" s="50" t="s">
        <v>2</v>
      </c>
      <c r="F4" s="50" t="s">
        <v>2</v>
      </c>
      <c r="G4" s="50" t="s">
        <v>2</v>
      </c>
      <c r="H4" s="50" t="s">
        <v>2</v>
      </c>
      <c r="I4" s="50" t="s">
        <v>2</v>
      </c>
      <c r="J4" s="50" t="s">
        <v>2</v>
      </c>
      <c r="K4" s="50" t="s">
        <v>2</v>
      </c>
      <c r="L4" s="50" t="s">
        <v>2</v>
      </c>
      <c r="M4" s="50" t="s">
        <v>2</v>
      </c>
      <c r="N4" s="50" t="s">
        <v>2</v>
      </c>
      <c r="O4" s="50" t="s">
        <v>2</v>
      </c>
      <c r="P4" s="50" t="s">
        <v>2</v>
      </c>
      <c r="Q4" s="50" t="s">
        <v>2</v>
      </c>
      <c r="R4" s="50" t="s">
        <v>2</v>
      </c>
      <c r="S4" s="50" t="s">
        <v>2</v>
      </c>
      <c r="T4" s="50" t="s">
        <v>2</v>
      </c>
      <c r="U4" s="50" t="s">
        <v>2</v>
      </c>
      <c r="V4" s="50" t="s">
        <v>2</v>
      </c>
      <c r="W4" s="50" t="s">
        <v>2</v>
      </c>
      <c r="X4" s="50" t="s">
        <v>2</v>
      </c>
      <c r="Y4" s="50" t="s">
        <v>2</v>
      </c>
    </row>
    <row r="5" spans="1:25" s="6" customFormat="1" ht="28.5">
      <c r="A5" s="51" t="s">
        <v>117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</row>
    <row r="6" spans="1:25" s="6" customFormat="1" ht="28.5">
      <c r="A6" s="51" t="s">
        <v>118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</row>
    <row r="8" spans="1:25" s="4" customFormat="1" ht="27" thickBot="1">
      <c r="A8" s="49" t="s">
        <v>3</v>
      </c>
      <c r="C8" s="49" t="s">
        <v>114</v>
      </c>
      <c r="D8" s="49" t="s">
        <v>4</v>
      </c>
      <c r="E8" s="49" t="s">
        <v>4</v>
      </c>
      <c r="F8" s="49" t="s">
        <v>4</v>
      </c>
      <c r="G8" s="49" t="s">
        <v>4</v>
      </c>
      <c r="I8" s="49" t="s">
        <v>5</v>
      </c>
      <c r="J8" s="49" t="s">
        <v>5</v>
      </c>
      <c r="K8" s="49" t="s">
        <v>5</v>
      </c>
      <c r="L8" s="49" t="s">
        <v>5</v>
      </c>
      <c r="M8" s="49" t="s">
        <v>5</v>
      </c>
      <c r="N8" s="49" t="s">
        <v>5</v>
      </c>
      <c r="O8" s="49" t="s">
        <v>5</v>
      </c>
      <c r="Q8" s="49" t="s">
        <v>6</v>
      </c>
      <c r="R8" s="49" t="s">
        <v>6</v>
      </c>
      <c r="S8" s="49" t="s">
        <v>6</v>
      </c>
      <c r="T8" s="49" t="s">
        <v>6</v>
      </c>
      <c r="U8" s="49" t="s">
        <v>6</v>
      </c>
      <c r="V8" s="49" t="s">
        <v>6</v>
      </c>
      <c r="W8" s="49" t="s">
        <v>6</v>
      </c>
      <c r="X8" s="49" t="s">
        <v>6</v>
      </c>
      <c r="Y8" s="49" t="s">
        <v>6</v>
      </c>
    </row>
    <row r="9" spans="1:25" s="4" customFormat="1" ht="27" thickBot="1">
      <c r="A9" s="49" t="s">
        <v>3</v>
      </c>
      <c r="C9" s="49" t="s">
        <v>7</v>
      </c>
      <c r="E9" s="49" t="s">
        <v>8</v>
      </c>
      <c r="G9" s="49" t="s">
        <v>9</v>
      </c>
      <c r="I9" s="49" t="s">
        <v>10</v>
      </c>
      <c r="J9" s="49" t="s">
        <v>10</v>
      </c>
      <c r="K9" s="49" t="s">
        <v>10</v>
      </c>
      <c r="M9" s="49" t="s">
        <v>11</v>
      </c>
      <c r="N9" s="49" t="s">
        <v>11</v>
      </c>
      <c r="O9" s="49" t="s">
        <v>11</v>
      </c>
      <c r="Q9" s="49" t="s">
        <v>7</v>
      </c>
      <c r="S9" s="49" t="s">
        <v>12</v>
      </c>
      <c r="U9" s="49" t="s">
        <v>8</v>
      </c>
      <c r="W9" s="49" t="s">
        <v>9</v>
      </c>
      <c r="Y9" s="49" t="s">
        <v>58</v>
      </c>
    </row>
    <row r="10" spans="1:25" s="4" customFormat="1" ht="27" thickBot="1">
      <c r="A10" s="49" t="s">
        <v>3</v>
      </c>
      <c r="C10" s="49" t="s">
        <v>7</v>
      </c>
      <c r="E10" s="49" t="s">
        <v>8</v>
      </c>
      <c r="G10" s="49" t="s">
        <v>9</v>
      </c>
      <c r="I10" s="7" t="s">
        <v>7</v>
      </c>
      <c r="K10" s="7" t="s">
        <v>8</v>
      </c>
      <c r="M10" s="7" t="s">
        <v>7</v>
      </c>
      <c r="O10" s="7" t="s">
        <v>14</v>
      </c>
      <c r="Q10" s="49" t="s">
        <v>7</v>
      </c>
      <c r="S10" s="49" t="s">
        <v>12</v>
      </c>
      <c r="U10" s="49" t="s">
        <v>8</v>
      </c>
      <c r="W10" s="49" t="s">
        <v>9</v>
      </c>
      <c r="Y10" s="49" t="s">
        <v>13</v>
      </c>
    </row>
    <row r="11" spans="1:25" s="4" customFormat="1" ht="21">
      <c r="A11" s="8" t="s">
        <v>17</v>
      </c>
      <c r="C11" s="4">
        <v>794766033</v>
      </c>
      <c r="E11" s="4">
        <v>2016025972105</v>
      </c>
      <c r="G11" s="4">
        <v>2158532345395</v>
      </c>
      <c r="I11" s="4">
        <v>8301404</v>
      </c>
      <c r="K11" s="4">
        <v>21927466515</v>
      </c>
      <c r="M11" s="4">
        <v>0</v>
      </c>
      <c r="O11" s="4">
        <v>0</v>
      </c>
      <c r="Q11" s="4">
        <v>803067437</v>
      </c>
      <c r="S11" s="4">
        <v>2641</v>
      </c>
      <c r="U11" s="4">
        <v>2037953438620</v>
      </c>
      <c r="W11" s="4">
        <v>2119289216280</v>
      </c>
      <c r="Y11" s="9">
        <v>2.5432906997599064E-2</v>
      </c>
    </row>
    <row r="12" spans="1:25" s="4" customFormat="1" ht="21">
      <c r="A12" s="8" t="s">
        <v>21</v>
      </c>
      <c r="C12" s="4">
        <v>166565218</v>
      </c>
      <c r="E12" s="4">
        <v>1344981774357</v>
      </c>
      <c r="G12" s="4">
        <v>845175355189</v>
      </c>
      <c r="I12" s="4">
        <v>1206494</v>
      </c>
      <c r="K12" s="4">
        <v>5836203086</v>
      </c>
      <c r="M12" s="4">
        <v>0</v>
      </c>
      <c r="O12" s="4">
        <v>0</v>
      </c>
      <c r="Q12" s="4">
        <v>167771712</v>
      </c>
      <c r="S12" s="4">
        <v>4670</v>
      </c>
      <c r="U12" s="4">
        <v>1350817977443</v>
      </c>
      <c r="W12" s="4">
        <v>782898439680</v>
      </c>
      <c r="Y12" s="9">
        <v>9.3953119055158602E-3</v>
      </c>
    </row>
    <row r="13" spans="1:25" s="4" customFormat="1" ht="21">
      <c r="A13" s="8" t="s">
        <v>32</v>
      </c>
      <c r="C13" s="4">
        <v>240822452</v>
      </c>
      <c r="E13" s="4">
        <v>9993354422275</v>
      </c>
      <c r="G13" s="4">
        <v>14366173788108</v>
      </c>
      <c r="I13" s="4">
        <v>684065</v>
      </c>
      <c r="K13" s="4">
        <v>39608103490</v>
      </c>
      <c r="M13" s="4">
        <v>-205796</v>
      </c>
      <c r="O13" s="4">
        <v>11632810435</v>
      </c>
      <c r="Q13" s="4">
        <v>241300721</v>
      </c>
      <c r="S13" s="4">
        <v>56550</v>
      </c>
      <c r="U13" s="4">
        <v>10024413104349</v>
      </c>
      <c r="W13" s="4">
        <v>13635185150163</v>
      </c>
      <c r="Y13" s="9">
        <v>0.16363146339594389</v>
      </c>
    </row>
    <row r="14" spans="1:25" s="4" customFormat="1" ht="21">
      <c r="A14" s="8" t="s">
        <v>34</v>
      </c>
      <c r="C14" s="4">
        <v>93922886</v>
      </c>
      <c r="E14" s="4">
        <v>326152936499</v>
      </c>
      <c r="G14" s="4">
        <v>435509585184</v>
      </c>
      <c r="I14" s="4">
        <v>9093825</v>
      </c>
      <c r="K14" s="4">
        <v>40940203861</v>
      </c>
      <c r="M14" s="4">
        <v>-18177858</v>
      </c>
      <c r="O14" s="4">
        <v>83670302704</v>
      </c>
      <c r="Q14" s="4">
        <v>84838853</v>
      </c>
      <c r="S14" s="4">
        <v>5058</v>
      </c>
      <c r="U14" s="4">
        <v>302317562564</v>
      </c>
      <c r="W14" s="4">
        <v>428919242071</v>
      </c>
      <c r="Y14" s="9">
        <v>5.1473216157917603E-3</v>
      </c>
    </row>
    <row r="15" spans="1:25" s="4" customFormat="1" ht="21.75" thickBot="1">
      <c r="A15" s="8" t="s">
        <v>36</v>
      </c>
      <c r="C15" s="4">
        <v>1042433862</v>
      </c>
      <c r="E15" s="4">
        <v>6781379416798</v>
      </c>
      <c r="G15" s="4">
        <v>6833168976458</v>
      </c>
      <c r="I15" s="4">
        <v>26569256</v>
      </c>
      <c r="K15" s="4">
        <v>167057955349</v>
      </c>
      <c r="M15" s="4">
        <v>0</v>
      </c>
      <c r="O15" s="4">
        <v>0</v>
      </c>
      <c r="Q15" s="4">
        <v>1069003118</v>
      </c>
      <c r="S15" s="4">
        <v>6160</v>
      </c>
      <c r="U15" s="4">
        <v>6948437372147</v>
      </c>
      <c r="W15" s="4">
        <v>6580054561883</v>
      </c>
      <c r="Y15" s="9">
        <v>7.8965114542152021E-2</v>
      </c>
    </row>
    <row r="16" spans="1:25" s="10" customFormat="1" ht="24.75" thickBot="1">
      <c r="A16" s="10" t="s">
        <v>37</v>
      </c>
      <c r="C16" s="10" t="s">
        <v>37</v>
      </c>
      <c r="E16" s="11">
        <f>SUM(E11:E15)</f>
        <v>20461894522034</v>
      </c>
      <c r="G16" s="11">
        <f>SUM(G11:G15)</f>
        <v>24638560050334</v>
      </c>
      <c r="I16" s="10" t="s">
        <v>37</v>
      </c>
      <c r="K16" s="11">
        <f>SUM(K11:K15)</f>
        <v>275369932301</v>
      </c>
      <c r="M16" s="10" t="s">
        <v>37</v>
      </c>
      <c r="O16" s="11">
        <f>SUM(O11:O15)</f>
        <v>95303113139</v>
      </c>
      <c r="Q16" s="10" t="s">
        <v>37</v>
      </c>
      <c r="S16" s="10" t="s">
        <v>37</v>
      </c>
      <c r="U16" s="11">
        <f>SUM(U11:U15)</f>
        <v>20663939455123</v>
      </c>
      <c r="W16" s="11">
        <f>SUM(W11:W15)</f>
        <v>23546346610077</v>
      </c>
      <c r="Y16" s="12">
        <f>SUM(Y11:Y15)</f>
        <v>0.28257211845700259</v>
      </c>
    </row>
    <row r="17" spans="23:25" ht="15.75" thickTop="1"/>
    <row r="18" spans="23:25">
      <c r="W18" s="2"/>
    </row>
    <row r="19" spans="23:25" ht="17.25">
      <c r="W19" s="46"/>
    </row>
    <row r="20" spans="23:25">
      <c r="W20" s="55"/>
      <c r="Y20" s="2"/>
    </row>
  </sheetData>
  <mergeCells count="19">
    <mergeCell ref="E9:E10"/>
    <mergeCell ref="G9:G10"/>
    <mergeCell ref="C8:G8"/>
    <mergeCell ref="Y9:Y10"/>
    <mergeCell ref="Q8:Y8"/>
    <mergeCell ref="A2:Y2"/>
    <mergeCell ref="A3:Y3"/>
    <mergeCell ref="A4:Y4"/>
    <mergeCell ref="A5:Y5"/>
    <mergeCell ref="A6:Y6"/>
    <mergeCell ref="I8:O8"/>
    <mergeCell ref="Q9:Q10"/>
    <mergeCell ref="S9:S10"/>
    <mergeCell ref="U9:U10"/>
    <mergeCell ref="W9:W10"/>
    <mergeCell ref="I9:K9"/>
    <mergeCell ref="M9:O9"/>
    <mergeCell ref="A8:A10"/>
    <mergeCell ref="C9:C1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M11" sqref="M11"/>
    </sheetView>
  </sheetViews>
  <sheetFormatPr defaultRowHeight="15"/>
  <cols>
    <col min="1" max="1" width="34.140625" style="1" bestFit="1" customWidth="1"/>
    <col min="2" max="2" width="1" style="1" customWidth="1"/>
    <col min="3" max="3" width="28" style="1" customWidth="1"/>
    <col min="4" max="4" width="1" style="1" customWidth="1"/>
    <col min="5" max="5" width="33.42578125" style="1" customWidth="1"/>
    <col min="6" max="6" width="1" style="1" customWidth="1"/>
    <col min="7" max="7" width="9.140625" style="1" customWidth="1"/>
    <col min="8" max="16384" width="9.140625" style="1"/>
  </cols>
  <sheetData>
    <row r="2" spans="1:5" s="4" customFormat="1" ht="26.25">
      <c r="A2" s="50" t="s">
        <v>0</v>
      </c>
      <c r="B2" s="50" t="s">
        <v>0</v>
      </c>
      <c r="C2" s="50" t="s">
        <v>0</v>
      </c>
      <c r="D2" s="50" t="s">
        <v>0</v>
      </c>
      <c r="E2" s="50" t="s">
        <v>0</v>
      </c>
    </row>
    <row r="3" spans="1:5" s="4" customFormat="1" ht="26.25">
      <c r="A3" s="50" t="s">
        <v>71</v>
      </c>
      <c r="B3" s="50" t="s">
        <v>71</v>
      </c>
      <c r="C3" s="50" t="s">
        <v>71</v>
      </c>
      <c r="D3" s="50" t="s">
        <v>71</v>
      </c>
      <c r="E3" s="50" t="s">
        <v>71</v>
      </c>
    </row>
    <row r="4" spans="1:5" s="4" customFormat="1" ht="26.25">
      <c r="A4" s="50" t="s">
        <v>2</v>
      </c>
      <c r="B4" s="50" t="s">
        <v>2</v>
      </c>
      <c r="C4" s="50" t="s">
        <v>2</v>
      </c>
      <c r="D4" s="50" t="s">
        <v>2</v>
      </c>
      <c r="E4" s="50" t="s">
        <v>2</v>
      </c>
    </row>
    <row r="5" spans="1:5" s="22" customFormat="1" ht="28.5">
      <c r="A5" s="5" t="s">
        <v>137</v>
      </c>
      <c r="B5" s="21"/>
      <c r="C5" s="21"/>
      <c r="D5" s="21"/>
      <c r="E5" s="44" t="s">
        <v>167</v>
      </c>
    </row>
    <row r="6" spans="1:5" s="4" customFormat="1" ht="27" thickBot="1">
      <c r="A6" s="49" t="s">
        <v>112</v>
      </c>
      <c r="C6" s="7" t="s">
        <v>115</v>
      </c>
      <c r="E6" s="7" t="s">
        <v>168</v>
      </c>
    </row>
    <row r="7" spans="1:5" s="4" customFormat="1" ht="26.25">
      <c r="A7" s="49" t="s">
        <v>112</v>
      </c>
      <c r="C7" s="7" t="s">
        <v>60</v>
      </c>
      <c r="E7" s="7" t="s">
        <v>60</v>
      </c>
    </row>
    <row r="8" spans="1:5" s="4" customFormat="1" ht="21">
      <c r="A8" s="17" t="s">
        <v>113</v>
      </c>
      <c r="C8" s="4">
        <v>49605350</v>
      </c>
      <c r="E8" s="4">
        <v>580196507</v>
      </c>
    </row>
    <row r="9" spans="1:5" s="4" customFormat="1" ht="21">
      <c r="A9" s="17" t="s">
        <v>138</v>
      </c>
      <c r="C9" s="4">
        <v>0</v>
      </c>
      <c r="E9" s="4">
        <v>1507996069</v>
      </c>
    </row>
    <row r="10" spans="1:5" s="4" customFormat="1" ht="21.75" thickBot="1">
      <c r="A10" s="17" t="s">
        <v>139</v>
      </c>
      <c r="C10" s="4">
        <v>205763125457</v>
      </c>
      <c r="E10" s="4">
        <v>7621655194172</v>
      </c>
    </row>
    <row r="11" spans="1:5" s="10" customFormat="1" ht="24.75" thickBot="1">
      <c r="A11" s="10" t="s">
        <v>37</v>
      </c>
      <c r="C11" s="11">
        <f>SUM(C8:C10)</f>
        <v>205812730807</v>
      </c>
      <c r="E11" s="11">
        <f>SUM(E8:E10)</f>
        <v>7623743386748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7F197-5FFF-46E8-9031-57F3E2488AFB}">
  <dimension ref="A2:Y86"/>
  <sheetViews>
    <sheetView rightToLeft="1" topLeftCell="A4" workbookViewId="0">
      <selection activeCell="G8" sqref="G8:G20"/>
    </sheetView>
  </sheetViews>
  <sheetFormatPr defaultRowHeight="18.75"/>
  <cols>
    <col min="1" max="1" width="62.140625" style="26" bestFit="1" customWidth="1"/>
    <col min="2" max="2" width="1" style="26" customWidth="1"/>
    <col min="3" max="3" width="28" style="26" bestFit="1" customWidth="1"/>
    <col min="4" max="4" width="1" style="26" customWidth="1"/>
    <col min="5" max="5" width="19.5703125" style="26" bestFit="1" customWidth="1"/>
    <col min="6" max="6" width="1" style="26" customWidth="1"/>
    <col min="7" max="7" width="31" style="26" customWidth="1"/>
    <col min="8" max="8" width="1" style="26" customWidth="1"/>
    <col min="9" max="9" width="20.42578125" style="26" bestFit="1" customWidth="1"/>
    <col min="10" max="10" width="1" style="26" customWidth="1"/>
    <col min="11" max="11" width="25" style="26" customWidth="1"/>
    <col min="12" max="12" width="1" style="26" customWidth="1"/>
    <col min="13" max="13" width="9.140625" style="26" customWidth="1"/>
    <col min="14" max="16384" width="9.140625" style="26"/>
  </cols>
  <sheetData>
    <row r="2" spans="1:25" ht="26.25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25"/>
      <c r="K2" s="25"/>
    </row>
    <row r="3" spans="1:25" ht="26.25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25"/>
      <c r="K3" s="25"/>
    </row>
    <row r="4" spans="1:25" ht="26.25">
      <c r="A4" s="54" t="s">
        <v>2</v>
      </c>
      <c r="B4" s="54"/>
      <c r="C4" s="54"/>
      <c r="D4" s="54"/>
      <c r="E4" s="54"/>
      <c r="F4" s="54"/>
      <c r="G4" s="54"/>
      <c r="H4" s="54"/>
      <c r="I4" s="54"/>
      <c r="J4" s="25"/>
      <c r="K4" s="25"/>
    </row>
    <row r="6" spans="1:25" ht="24">
      <c r="A6" s="27" t="s">
        <v>140</v>
      </c>
      <c r="B6" s="27"/>
      <c r="C6" s="27"/>
      <c r="D6" s="27"/>
      <c r="E6" s="27"/>
      <c r="F6" s="27"/>
      <c r="G6" s="27"/>
      <c r="H6" s="27"/>
      <c r="I6" s="27"/>
    </row>
    <row r="7" spans="1:25" ht="74.25">
      <c r="A7" s="28" t="s">
        <v>141</v>
      </c>
      <c r="B7" s="29"/>
      <c r="C7" s="28" t="s">
        <v>142</v>
      </c>
      <c r="D7" s="29"/>
      <c r="E7" s="30" t="s">
        <v>143</v>
      </c>
      <c r="F7" s="29"/>
      <c r="G7" s="30" t="s">
        <v>144</v>
      </c>
      <c r="H7" s="29"/>
      <c r="I7" s="30" t="s">
        <v>145</v>
      </c>
      <c r="J7" s="25"/>
      <c r="K7" s="25"/>
    </row>
    <row r="8" spans="1:25" s="27" customFormat="1" ht="26.25">
      <c r="A8" s="31" t="s">
        <v>146</v>
      </c>
      <c r="B8" s="31"/>
      <c r="C8" s="32" t="s">
        <v>147</v>
      </c>
      <c r="D8" s="33"/>
      <c r="E8" s="32">
        <v>1490608114101</v>
      </c>
      <c r="F8" s="33"/>
      <c r="G8" s="32">
        <v>5626102283</v>
      </c>
      <c r="H8" s="31"/>
      <c r="I8" s="34">
        <v>34</v>
      </c>
      <c r="J8" s="26"/>
      <c r="K8" s="35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Y8" s="37"/>
    </row>
    <row r="9" spans="1:25" s="27" customFormat="1" ht="24">
      <c r="A9" s="31" t="s">
        <v>148</v>
      </c>
      <c r="B9" s="31"/>
      <c r="C9" s="32" t="s">
        <v>147</v>
      </c>
      <c r="D9" s="33"/>
      <c r="E9" s="32">
        <v>1995000000000</v>
      </c>
      <c r="F9" s="33"/>
      <c r="G9" s="32">
        <v>7712087914</v>
      </c>
      <c r="H9" s="31"/>
      <c r="I9" s="34">
        <v>33.5</v>
      </c>
      <c r="J9" s="36"/>
      <c r="K9" s="38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Y9" s="37"/>
    </row>
    <row r="10" spans="1:25" s="27" customFormat="1" ht="24">
      <c r="A10" s="31" t="s">
        <v>149</v>
      </c>
      <c r="B10" s="31"/>
      <c r="C10" s="32" t="s">
        <v>147</v>
      </c>
      <c r="D10" s="33"/>
      <c r="E10" s="32">
        <v>1000000000000</v>
      </c>
      <c r="F10" s="33"/>
      <c r="G10" s="32">
        <v>3856043957</v>
      </c>
      <c r="H10" s="31"/>
      <c r="I10" s="34">
        <v>34.5</v>
      </c>
      <c r="J10" s="36"/>
      <c r="K10" s="38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Y10" s="37"/>
    </row>
    <row r="11" spans="1:25" s="27" customFormat="1" ht="24">
      <c r="A11" s="31" t="s">
        <v>150</v>
      </c>
      <c r="B11" s="31"/>
      <c r="C11" s="32" t="s">
        <v>147</v>
      </c>
      <c r="D11" s="33"/>
      <c r="E11" s="32">
        <v>3336000000000</v>
      </c>
      <c r="F11" s="33"/>
      <c r="G11" s="32">
        <v>25312973321</v>
      </c>
      <c r="H11" s="31"/>
      <c r="I11" s="34">
        <v>39</v>
      </c>
      <c r="J11" s="36"/>
      <c r="K11" s="38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Y11" s="37"/>
    </row>
    <row r="12" spans="1:25" s="27" customFormat="1" ht="24">
      <c r="A12" s="31" t="s">
        <v>151</v>
      </c>
      <c r="B12" s="31"/>
      <c r="C12" s="32" t="s">
        <v>147</v>
      </c>
      <c r="D12" s="33"/>
      <c r="E12" s="32">
        <v>2400000000000</v>
      </c>
      <c r="F12" s="33"/>
      <c r="G12" s="32">
        <v>4916926220</v>
      </c>
      <c r="H12" s="31"/>
      <c r="I12" s="34">
        <v>37.5</v>
      </c>
      <c r="J12" s="36"/>
      <c r="K12" s="38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Y12" s="37"/>
    </row>
    <row r="13" spans="1:25" s="27" customFormat="1" ht="24">
      <c r="A13" s="31" t="s">
        <v>152</v>
      </c>
      <c r="B13" s="31"/>
      <c r="C13" s="32" t="s">
        <v>147</v>
      </c>
      <c r="D13" s="33"/>
      <c r="E13" s="32">
        <v>2000000000000</v>
      </c>
      <c r="F13" s="33"/>
      <c r="G13" s="32">
        <v>7501469730</v>
      </c>
      <c r="H13" s="31"/>
      <c r="I13" s="34">
        <v>34</v>
      </c>
      <c r="J13" s="36"/>
      <c r="K13" s="38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Y13" s="37"/>
    </row>
    <row r="14" spans="1:25" s="27" customFormat="1" ht="24">
      <c r="A14" s="31" t="s">
        <v>153</v>
      </c>
      <c r="B14" s="31"/>
      <c r="C14" s="32" t="s">
        <v>147</v>
      </c>
      <c r="D14" s="31"/>
      <c r="E14" s="32">
        <v>4947864134400</v>
      </c>
      <c r="F14" s="31"/>
      <c r="G14" s="32">
        <v>40538107620</v>
      </c>
      <c r="H14" s="31"/>
      <c r="I14" s="34">
        <v>37</v>
      </c>
      <c r="J14" s="36"/>
      <c r="K14" s="38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Y14" s="37"/>
    </row>
    <row r="15" spans="1:25" s="27" customFormat="1" ht="24">
      <c r="A15" s="31" t="s">
        <v>154</v>
      </c>
      <c r="B15" s="31"/>
      <c r="C15" s="32" t="s">
        <v>147</v>
      </c>
      <c r="D15" s="31"/>
      <c r="E15" s="32">
        <v>4947864134400</v>
      </c>
      <c r="F15" s="31"/>
      <c r="G15" s="32">
        <v>40538107620</v>
      </c>
      <c r="H15" s="31"/>
      <c r="I15" s="34">
        <v>37</v>
      </c>
      <c r="J15" s="36"/>
      <c r="K15" s="38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Y15" s="37"/>
    </row>
    <row r="16" spans="1:25" s="27" customFormat="1" ht="24">
      <c r="A16" s="31" t="s">
        <v>155</v>
      </c>
      <c r="B16" s="31"/>
      <c r="C16" s="32" t="s">
        <v>147</v>
      </c>
      <c r="D16" s="31"/>
      <c r="E16" s="32">
        <v>1939466031800</v>
      </c>
      <c r="F16" s="31"/>
      <c r="G16" s="32">
        <v>17109743524</v>
      </c>
      <c r="H16" s="31"/>
      <c r="I16" s="34">
        <v>37.5</v>
      </c>
      <c r="J16" s="36"/>
      <c r="K16" s="38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Y16" s="37"/>
    </row>
    <row r="17" spans="1:25" s="27" customFormat="1" ht="24">
      <c r="A17" s="31" t="s">
        <v>156</v>
      </c>
      <c r="B17" s="31"/>
      <c r="C17" s="32" t="s">
        <v>147</v>
      </c>
      <c r="D17" s="31"/>
      <c r="E17" s="32">
        <v>2500000000000</v>
      </c>
      <c r="F17" s="31"/>
      <c r="G17" s="32">
        <v>21260492702</v>
      </c>
      <c r="H17" s="31"/>
      <c r="I17" s="34">
        <v>38.1</v>
      </c>
      <c r="J17" s="36"/>
      <c r="K17" s="38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Y17" s="37"/>
    </row>
    <row r="18" spans="1:25" s="27" customFormat="1" ht="24">
      <c r="A18" s="31" t="s">
        <v>157</v>
      </c>
      <c r="B18" s="31"/>
      <c r="C18" s="32" t="s">
        <v>147</v>
      </c>
      <c r="D18" s="31"/>
      <c r="E18" s="32">
        <v>1440000000000</v>
      </c>
      <c r="F18" s="31"/>
      <c r="G18" s="32">
        <v>10847943899</v>
      </c>
      <c r="H18" s="31"/>
      <c r="I18" s="34">
        <v>39</v>
      </c>
      <c r="J18" s="36"/>
      <c r="K18" s="38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Y18" s="37"/>
    </row>
    <row r="19" spans="1:25" s="27" customFormat="1" ht="24">
      <c r="A19" s="31" t="s">
        <v>158</v>
      </c>
      <c r="B19" s="31"/>
      <c r="C19" s="32" t="s">
        <v>147</v>
      </c>
      <c r="D19" s="31"/>
      <c r="E19" s="32">
        <v>15000000000000</v>
      </c>
      <c r="F19" s="31"/>
      <c r="G19" s="32">
        <v>10068309871</v>
      </c>
      <c r="H19" s="31"/>
      <c r="I19" s="34">
        <v>41</v>
      </c>
      <c r="J19" s="36"/>
      <c r="K19" s="38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Y19" s="37"/>
    </row>
    <row r="20" spans="1:25" s="27" customFormat="1" ht="24">
      <c r="A20" s="31" t="s">
        <v>159</v>
      </c>
      <c r="B20" s="31"/>
      <c r="C20" s="32" t="s">
        <v>147</v>
      </c>
      <c r="D20" s="31"/>
      <c r="E20" s="32">
        <v>4000000000000</v>
      </c>
      <c r="F20" s="31"/>
      <c r="G20" s="32">
        <v>40273239426</v>
      </c>
      <c r="H20" s="31"/>
      <c r="I20" s="34">
        <v>41</v>
      </c>
      <c r="J20" s="36"/>
      <c r="K20" s="38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Y20" s="37"/>
    </row>
    <row r="21" spans="1:25" s="27" customFormat="1" ht="24">
      <c r="C21" s="36"/>
      <c r="D21" s="36"/>
      <c r="E21" s="36"/>
      <c r="F21" s="36"/>
      <c r="G21" s="36"/>
      <c r="H21" s="36"/>
      <c r="I21" s="36"/>
      <c r="J21" s="36"/>
      <c r="K21" s="38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Y21" s="37"/>
    </row>
    <row r="22" spans="1:25" s="27" customFormat="1" ht="24">
      <c r="C22" s="36"/>
      <c r="D22" s="36"/>
      <c r="E22" s="36"/>
      <c r="F22" s="36"/>
      <c r="G22" s="36"/>
      <c r="H22" s="36"/>
      <c r="I22" s="36"/>
      <c r="J22" s="36"/>
      <c r="K22" s="38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Y22" s="37"/>
    </row>
    <row r="23" spans="1:25" s="27" customFormat="1" ht="24">
      <c r="C23" s="36"/>
      <c r="D23" s="36"/>
      <c r="E23" s="36"/>
      <c r="F23" s="36"/>
      <c r="G23" s="36"/>
      <c r="H23" s="36"/>
      <c r="I23" s="36"/>
      <c r="J23" s="36"/>
      <c r="K23" s="38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Y23" s="37"/>
    </row>
    <row r="24" spans="1:25" s="27" customFormat="1" ht="24">
      <c r="C24" s="36"/>
      <c r="D24" s="36"/>
      <c r="E24" s="36"/>
      <c r="F24" s="36"/>
      <c r="G24" s="36"/>
      <c r="H24" s="36"/>
      <c r="I24" s="36"/>
      <c r="J24" s="36"/>
      <c r="K24" s="38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Y24" s="37"/>
    </row>
    <row r="25" spans="1:25" s="27" customFormat="1" ht="24">
      <c r="C25" s="36"/>
      <c r="D25" s="36"/>
      <c r="E25" s="36"/>
      <c r="F25" s="36"/>
      <c r="G25" s="36"/>
      <c r="H25" s="36"/>
      <c r="I25" s="36"/>
      <c r="J25" s="36"/>
      <c r="K25" s="38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Y25" s="37"/>
    </row>
    <row r="26" spans="1:25" s="27" customFormat="1" ht="24">
      <c r="C26" s="36"/>
      <c r="D26" s="36"/>
      <c r="E26" s="36"/>
      <c r="F26" s="36"/>
      <c r="G26" s="36"/>
      <c r="H26" s="36"/>
      <c r="I26" s="36"/>
      <c r="J26" s="36"/>
      <c r="K26" s="38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Y26" s="37"/>
    </row>
    <row r="27" spans="1:25" s="27" customFormat="1" ht="24">
      <c r="C27" s="36"/>
      <c r="D27" s="36"/>
      <c r="E27" s="36"/>
      <c r="F27" s="36"/>
      <c r="G27" s="36"/>
      <c r="H27" s="36"/>
      <c r="I27" s="36"/>
      <c r="J27" s="36"/>
      <c r="K27" s="38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Y27" s="37"/>
    </row>
    <row r="28" spans="1:25" s="27" customFormat="1" ht="24">
      <c r="C28" s="36"/>
      <c r="D28" s="36"/>
      <c r="E28" s="36"/>
      <c r="F28" s="36"/>
      <c r="G28" s="36"/>
      <c r="H28" s="36"/>
      <c r="I28" s="36"/>
      <c r="J28" s="36"/>
      <c r="K28" s="38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Y28" s="37"/>
    </row>
    <row r="29" spans="1:25" s="27" customFormat="1" ht="24">
      <c r="C29" s="36"/>
      <c r="D29" s="36"/>
      <c r="E29" s="36"/>
      <c r="F29" s="36"/>
      <c r="G29" s="36"/>
      <c r="H29" s="36"/>
      <c r="I29" s="36"/>
      <c r="J29" s="36"/>
      <c r="K29" s="38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Y29" s="37"/>
    </row>
    <row r="30" spans="1:25" s="27" customFormat="1" ht="24">
      <c r="C30" s="36"/>
      <c r="D30" s="36"/>
      <c r="E30" s="36"/>
      <c r="F30" s="36"/>
      <c r="G30" s="36"/>
      <c r="H30" s="36"/>
      <c r="I30" s="36"/>
      <c r="J30" s="36"/>
      <c r="K30" s="38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Y30" s="37"/>
    </row>
    <row r="31" spans="1:25" s="27" customFormat="1" ht="24">
      <c r="C31" s="36"/>
      <c r="D31" s="36"/>
      <c r="E31" s="36"/>
      <c r="F31" s="36"/>
      <c r="G31" s="36"/>
      <c r="H31" s="36"/>
      <c r="I31" s="36"/>
      <c r="J31" s="36"/>
      <c r="K31" s="38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Y31" s="37"/>
    </row>
    <row r="32" spans="1:25" s="27" customFormat="1" ht="24">
      <c r="C32" s="36"/>
      <c r="D32" s="36"/>
      <c r="E32" s="36"/>
      <c r="F32" s="36"/>
      <c r="G32" s="36"/>
      <c r="H32" s="36"/>
      <c r="I32" s="36"/>
      <c r="J32" s="36"/>
      <c r="K32" s="38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Y32" s="37"/>
    </row>
    <row r="33" spans="3:25" s="27" customFormat="1" ht="24">
      <c r="C33" s="36"/>
      <c r="D33" s="36"/>
      <c r="E33" s="36"/>
      <c r="F33" s="36"/>
      <c r="G33" s="36"/>
      <c r="H33" s="36"/>
      <c r="I33" s="36"/>
      <c r="J33" s="36"/>
      <c r="K33" s="38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Y33" s="37"/>
    </row>
    <row r="34" spans="3:25" s="27" customFormat="1" ht="24">
      <c r="C34" s="36"/>
      <c r="D34" s="36"/>
      <c r="E34" s="36"/>
      <c r="F34" s="36"/>
      <c r="G34" s="36"/>
      <c r="H34" s="36"/>
      <c r="I34" s="36"/>
      <c r="J34" s="36"/>
      <c r="K34" s="38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Y34" s="37"/>
    </row>
    <row r="35" spans="3:25" s="27" customFormat="1" ht="24">
      <c r="C35" s="36"/>
      <c r="D35" s="36"/>
      <c r="E35" s="36"/>
      <c r="F35" s="36"/>
      <c r="G35" s="36"/>
      <c r="H35" s="36"/>
      <c r="I35" s="36"/>
      <c r="J35" s="36"/>
      <c r="K35" s="38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Y35" s="37"/>
    </row>
    <row r="36" spans="3:25" s="27" customFormat="1" ht="24">
      <c r="C36" s="36"/>
      <c r="D36" s="36"/>
      <c r="E36" s="36"/>
      <c r="F36" s="36"/>
      <c r="G36" s="36"/>
      <c r="H36" s="36"/>
      <c r="I36" s="36"/>
      <c r="J36" s="36"/>
      <c r="K36" s="38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Y36" s="37"/>
    </row>
    <row r="37" spans="3:25" s="27" customFormat="1" ht="24">
      <c r="C37" s="36"/>
      <c r="D37" s="36"/>
      <c r="E37" s="36"/>
      <c r="F37" s="36"/>
      <c r="G37" s="36"/>
      <c r="H37" s="36"/>
      <c r="I37" s="36"/>
      <c r="J37" s="36"/>
      <c r="K37" s="38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Y37" s="37"/>
    </row>
    <row r="38" spans="3:25" s="27" customFormat="1" ht="24">
      <c r="C38" s="36"/>
      <c r="D38" s="36"/>
      <c r="E38" s="36"/>
      <c r="F38" s="36"/>
      <c r="G38" s="36"/>
      <c r="H38" s="36"/>
      <c r="I38" s="36"/>
      <c r="J38" s="36"/>
      <c r="K38" s="38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Y38" s="37"/>
    </row>
    <row r="39" spans="3:25" s="27" customFormat="1" ht="24">
      <c r="C39" s="36"/>
      <c r="D39" s="36"/>
      <c r="E39" s="36"/>
      <c r="F39" s="36"/>
      <c r="G39" s="36"/>
      <c r="H39" s="36"/>
      <c r="I39" s="36"/>
      <c r="J39" s="36"/>
      <c r="K39" s="38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Y39" s="37"/>
    </row>
    <row r="40" spans="3:25" s="27" customFormat="1" ht="24">
      <c r="C40" s="36"/>
      <c r="D40" s="36"/>
      <c r="E40" s="36"/>
      <c r="F40" s="36"/>
      <c r="G40" s="36"/>
      <c r="H40" s="36"/>
      <c r="I40" s="36"/>
      <c r="J40" s="36"/>
      <c r="K40" s="38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Y40" s="37"/>
    </row>
    <row r="41" spans="3:25" s="27" customFormat="1" ht="24">
      <c r="C41" s="36"/>
      <c r="D41" s="36"/>
      <c r="E41" s="36"/>
      <c r="F41" s="36"/>
      <c r="G41" s="36"/>
      <c r="H41" s="36"/>
      <c r="I41" s="36"/>
      <c r="J41" s="36"/>
      <c r="K41" s="38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Y41" s="37"/>
    </row>
    <row r="42" spans="3:25" s="27" customFormat="1" ht="24">
      <c r="C42" s="36"/>
      <c r="D42" s="36"/>
      <c r="E42" s="36"/>
      <c r="F42" s="36"/>
      <c r="G42" s="36"/>
      <c r="H42" s="36"/>
      <c r="I42" s="36"/>
      <c r="J42" s="36"/>
      <c r="K42" s="38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Y42" s="37"/>
    </row>
    <row r="43" spans="3:25" s="27" customFormat="1" ht="24">
      <c r="C43" s="36"/>
      <c r="D43" s="36"/>
      <c r="E43" s="36"/>
      <c r="F43" s="36"/>
      <c r="G43" s="36"/>
      <c r="H43" s="36"/>
      <c r="I43" s="36"/>
      <c r="J43" s="36"/>
      <c r="K43" s="38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Y43" s="37"/>
    </row>
    <row r="44" spans="3:25" s="27" customFormat="1" ht="24">
      <c r="C44" s="36"/>
      <c r="D44" s="36"/>
      <c r="E44" s="36"/>
      <c r="F44" s="36"/>
      <c r="G44" s="36"/>
      <c r="H44" s="36"/>
      <c r="I44" s="36"/>
      <c r="J44" s="36"/>
      <c r="K44" s="38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Y44" s="37"/>
    </row>
    <row r="45" spans="3:25" s="27" customFormat="1" ht="24">
      <c r="C45" s="36"/>
      <c r="D45" s="36"/>
      <c r="E45" s="36"/>
      <c r="F45" s="36"/>
      <c r="G45" s="36"/>
      <c r="H45" s="36"/>
      <c r="I45" s="36"/>
      <c r="J45" s="36"/>
      <c r="K45" s="38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Y45" s="37"/>
    </row>
    <row r="46" spans="3:25" s="27" customFormat="1" ht="24">
      <c r="C46" s="36"/>
      <c r="D46" s="36"/>
      <c r="E46" s="36"/>
      <c r="F46" s="36"/>
      <c r="G46" s="36"/>
      <c r="H46" s="36"/>
      <c r="I46" s="36"/>
      <c r="J46" s="36"/>
      <c r="K46" s="38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Y46" s="37"/>
    </row>
    <row r="47" spans="3:25" s="27" customFormat="1" ht="24">
      <c r="C47" s="36"/>
      <c r="D47" s="36"/>
      <c r="E47" s="36"/>
      <c r="F47" s="36"/>
      <c r="G47" s="36"/>
      <c r="H47" s="36"/>
      <c r="I47" s="36"/>
      <c r="J47" s="36"/>
      <c r="K47" s="38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Y47" s="37"/>
    </row>
    <row r="48" spans="3:25" s="27" customFormat="1" ht="24">
      <c r="C48" s="36"/>
      <c r="D48" s="36"/>
      <c r="E48" s="36"/>
      <c r="F48" s="36"/>
      <c r="G48" s="36"/>
      <c r="H48" s="36"/>
      <c r="I48" s="36"/>
      <c r="J48" s="36"/>
      <c r="K48" s="38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Y48" s="37"/>
    </row>
    <row r="49" spans="3:25" s="27" customFormat="1" ht="24">
      <c r="C49" s="36"/>
      <c r="D49" s="36"/>
      <c r="E49" s="36"/>
      <c r="F49" s="36"/>
      <c r="G49" s="36"/>
      <c r="H49" s="36"/>
      <c r="I49" s="36"/>
      <c r="J49" s="36"/>
      <c r="K49" s="38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Y49" s="37"/>
    </row>
    <row r="50" spans="3:25" s="27" customFormat="1" ht="24">
      <c r="C50" s="36"/>
      <c r="D50" s="36"/>
      <c r="E50" s="36"/>
      <c r="F50" s="36"/>
      <c r="G50" s="36"/>
      <c r="H50" s="36"/>
      <c r="I50" s="36"/>
      <c r="J50" s="36"/>
      <c r="K50" s="38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Y50" s="37"/>
    </row>
    <row r="51" spans="3:25" s="27" customFormat="1" ht="24">
      <c r="C51" s="36"/>
      <c r="D51" s="36"/>
      <c r="E51" s="36"/>
      <c r="F51" s="36"/>
      <c r="G51" s="36"/>
      <c r="H51" s="36"/>
      <c r="I51" s="36"/>
      <c r="J51" s="36"/>
      <c r="K51" s="38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Y51" s="37"/>
    </row>
    <row r="52" spans="3:25" s="27" customFormat="1" ht="24">
      <c r="C52" s="36"/>
      <c r="D52" s="36"/>
      <c r="E52" s="36"/>
      <c r="F52" s="36"/>
      <c r="G52" s="36"/>
      <c r="H52" s="36"/>
      <c r="I52" s="36"/>
      <c r="J52" s="36"/>
      <c r="K52" s="38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Y52" s="37"/>
    </row>
    <row r="53" spans="3:25" s="27" customFormat="1" ht="24">
      <c r="C53" s="36"/>
      <c r="D53" s="36"/>
      <c r="E53" s="36"/>
      <c r="F53" s="36"/>
      <c r="G53" s="36"/>
      <c r="H53" s="36"/>
      <c r="I53" s="36"/>
      <c r="J53" s="36"/>
      <c r="K53" s="38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Y53" s="37"/>
    </row>
    <row r="54" spans="3:25" s="27" customFormat="1" ht="24">
      <c r="C54" s="36"/>
      <c r="D54" s="36"/>
      <c r="E54" s="36"/>
      <c r="F54" s="36"/>
      <c r="G54" s="36"/>
      <c r="H54" s="36"/>
      <c r="I54" s="36"/>
      <c r="J54" s="36"/>
      <c r="K54" s="38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Y54" s="37"/>
    </row>
    <row r="55" spans="3:25" s="27" customFormat="1" ht="24">
      <c r="C55" s="36"/>
      <c r="D55" s="36"/>
      <c r="E55" s="36"/>
      <c r="F55" s="36"/>
      <c r="G55" s="36"/>
      <c r="H55" s="36"/>
      <c r="I55" s="36"/>
      <c r="J55" s="36"/>
      <c r="K55" s="38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Y55" s="37"/>
    </row>
    <row r="56" spans="3:25" s="27" customFormat="1" ht="24">
      <c r="C56" s="36"/>
      <c r="D56" s="36"/>
      <c r="E56" s="36"/>
      <c r="F56" s="36"/>
      <c r="G56" s="36"/>
      <c r="H56" s="36"/>
      <c r="I56" s="36"/>
      <c r="J56" s="36"/>
      <c r="K56" s="38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Y56" s="37"/>
    </row>
    <row r="57" spans="3:25" s="27" customFormat="1" ht="24">
      <c r="C57" s="36"/>
      <c r="D57" s="36"/>
      <c r="E57" s="36"/>
      <c r="F57" s="36"/>
      <c r="G57" s="36"/>
      <c r="H57" s="36"/>
      <c r="I57" s="36"/>
      <c r="J57" s="36"/>
      <c r="K57" s="38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Y57" s="37"/>
    </row>
    <row r="58" spans="3:25" s="27" customFormat="1" ht="24">
      <c r="C58" s="36"/>
      <c r="D58" s="36"/>
      <c r="E58" s="36"/>
      <c r="F58" s="36"/>
      <c r="G58" s="36"/>
      <c r="H58" s="36"/>
      <c r="I58" s="36"/>
      <c r="J58" s="36"/>
      <c r="K58" s="38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Y58" s="37"/>
    </row>
    <row r="59" spans="3:25" s="27" customFormat="1" ht="24">
      <c r="C59" s="36"/>
      <c r="D59" s="36"/>
      <c r="E59" s="36"/>
      <c r="F59" s="36"/>
      <c r="G59" s="36"/>
      <c r="H59" s="36"/>
      <c r="I59" s="36"/>
      <c r="J59" s="36"/>
      <c r="K59" s="38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Y59" s="37"/>
    </row>
    <row r="60" spans="3:25" s="27" customFormat="1" ht="24">
      <c r="C60" s="36"/>
      <c r="D60" s="36"/>
      <c r="E60" s="36"/>
      <c r="F60" s="36"/>
      <c r="G60" s="36"/>
      <c r="H60" s="36"/>
      <c r="I60" s="36"/>
      <c r="J60" s="36"/>
      <c r="K60" s="38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Y60" s="37"/>
    </row>
    <row r="61" spans="3:25" s="27" customFormat="1" ht="24">
      <c r="C61" s="36"/>
      <c r="D61" s="36"/>
      <c r="E61" s="36"/>
      <c r="F61" s="36"/>
      <c r="G61" s="36"/>
      <c r="H61" s="36"/>
      <c r="I61" s="36"/>
      <c r="J61" s="36"/>
      <c r="K61" s="38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Y61" s="37"/>
    </row>
    <row r="62" spans="3:25" s="27" customFormat="1" ht="24">
      <c r="C62" s="36"/>
      <c r="D62" s="36"/>
      <c r="E62" s="36"/>
      <c r="F62" s="36"/>
      <c r="G62" s="36"/>
      <c r="H62" s="36"/>
      <c r="I62" s="36"/>
      <c r="J62" s="36"/>
      <c r="K62" s="38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Y62" s="37"/>
    </row>
    <row r="63" spans="3:25" s="27" customFormat="1" ht="24">
      <c r="C63" s="36"/>
      <c r="D63" s="36"/>
      <c r="E63" s="36"/>
      <c r="F63" s="36"/>
      <c r="G63" s="36"/>
      <c r="H63" s="36"/>
      <c r="I63" s="36"/>
      <c r="J63" s="36"/>
      <c r="K63" s="38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Y63" s="37"/>
    </row>
    <row r="64" spans="3:25" s="27" customFormat="1" ht="24">
      <c r="C64" s="36"/>
      <c r="D64" s="36"/>
      <c r="E64" s="36"/>
      <c r="F64" s="36"/>
      <c r="G64" s="36"/>
      <c r="H64" s="36"/>
      <c r="I64" s="36"/>
      <c r="J64" s="36"/>
      <c r="K64" s="38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Y64" s="37"/>
    </row>
    <row r="65" spans="3:25" s="27" customFormat="1" ht="24">
      <c r="C65" s="36"/>
      <c r="D65" s="36"/>
      <c r="E65" s="36"/>
      <c r="F65" s="36"/>
      <c r="G65" s="36"/>
      <c r="H65" s="36"/>
      <c r="I65" s="36"/>
      <c r="J65" s="36"/>
      <c r="K65" s="38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Y65" s="37"/>
    </row>
    <row r="66" spans="3:25" s="27" customFormat="1" ht="24">
      <c r="C66" s="36"/>
      <c r="D66" s="36"/>
      <c r="E66" s="36"/>
      <c r="F66" s="36"/>
      <c r="G66" s="36"/>
      <c r="H66" s="36"/>
      <c r="I66" s="36"/>
      <c r="J66" s="36"/>
      <c r="K66" s="38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Y66" s="37"/>
    </row>
    <row r="67" spans="3:25" s="27" customFormat="1" ht="24">
      <c r="C67" s="36"/>
      <c r="D67" s="36"/>
      <c r="E67" s="36"/>
      <c r="F67" s="36"/>
      <c r="G67" s="36"/>
      <c r="H67" s="36"/>
      <c r="I67" s="36"/>
      <c r="J67" s="36"/>
      <c r="K67" s="38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Y67" s="37"/>
    </row>
    <row r="68" spans="3:25" s="27" customFormat="1" ht="24">
      <c r="C68" s="36"/>
      <c r="D68" s="36"/>
      <c r="E68" s="36"/>
      <c r="F68" s="36"/>
      <c r="G68" s="36"/>
      <c r="H68" s="36"/>
      <c r="I68" s="36"/>
      <c r="J68" s="36"/>
      <c r="K68" s="38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Y68" s="37"/>
    </row>
    <row r="69" spans="3:25" s="27" customFormat="1" ht="24">
      <c r="C69" s="36"/>
      <c r="D69" s="36"/>
      <c r="E69" s="36"/>
      <c r="F69" s="36"/>
      <c r="G69" s="36"/>
      <c r="H69" s="36"/>
      <c r="I69" s="36"/>
      <c r="J69" s="36"/>
      <c r="K69" s="38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Y69" s="37"/>
    </row>
    <row r="70" spans="3:25" s="27" customFormat="1" ht="24">
      <c r="C70" s="36"/>
      <c r="D70" s="36"/>
      <c r="E70" s="36"/>
      <c r="F70" s="36"/>
      <c r="G70" s="36"/>
      <c r="H70" s="36"/>
      <c r="I70" s="36"/>
      <c r="J70" s="36"/>
      <c r="K70" s="38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Y70" s="37"/>
    </row>
    <row r="71" spans="3:25" s="27" customFormat="1" ht="24">
      <c r="C71" s="36"/>
      <c r="D71" s="36"/>
      <c r="E71" s="36"/>
      <c r="F71" s="36"/>
      <c r="G71" s="36"/>
      <c r="H71" s="36"/>
      <c r="I71" s="36"/>
      <c r="J71" s="36"/>
      <c r="K71" s="38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Y71" s="37"/>
    </row>
    <row r="72" spans="3:25" s="27" customFormat="1" ht="24">
      <c r="C72" s="36"/>
      <c r="D72" s="36"/>
      <c r="E72" s="36"/>
      <c r="F72" s="36"/>
      <c r="G72" s="36"/>
      <c r="H72" s="36"/>
      <c r="I72" s="36"/>
      <c r="J72" s="36"/>
      <c r="K72" s="38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Y72" s="37"/>
    </row>
    <row r="73" spans="3:25" s="27" customFormat="1" ht="24">
      <c r="C73" s="36"/>
      <c r="D73" s="36"/>
      <c r="E73" s="36"/>
      <c r="F73" s="36"/>
      <c r="G73" s="36"/>
      <c r="H73" s="36"/>
      <c r="I73" s="36"/>
      <c r="J73" s="36"/>
      <c r="K73" s="38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Y73" s="37"/>
    </row>
    <row r="74" spans="3:25" s="27" customFormat="1" ht="24">
      <c r="C74" s="36"/>
      <c r="D74" s="36"/>
      <c r="E74" s="36"/>
      <c r="F74" s="36"/>
      <c r="G74" s="36"/>
      <c r="H74" s="36"/>
      <c r="I74" s="36"/>
      <c r="J74" s="36"/>
      <c r="K74" s="38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Y74" s="37"/>
    </row>
    <row r="75" spans="3:25" s="27" customFormat="1" ht="24">
      <c r="C75" s="36"/>
      <c r="D75" s="36"/>
      <c r="E75" s="36"/>
      <c r="F75" s="36"/>
      <c r="G75" s="36"/>
      <c r="H75" s="36"/>
      <c r="I75" s="36"/>
      <c r="J75" s="36"/>
      <c r="K75" s="38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Y75" s="37"/>
    </row>
    <row r="76" spans="3:25" s="27" customFormat="1" ht="24">
      <c r="C76" s="36"/>
      <c r="D76" s="36"/>
      <c r="E76" s="36"/>
      <c r="F76" s="36"/>
      <c r="G76" s="36"/>
      <c r="H76" s="36"/>
      <c r="I76" s="36"/>
      <c r="J76" s="36"/>
      <c r="K76" s="38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Y76" s="37"/>
    </row>
    <row r="77" spans="3:25" s="27" customFormat="1" ht="24">
      <c r="C77" s="36"/>
      <c r="D77" s="36"/>
      <c r="E77" s="36"/>
      <c r="F77" s="36"/>
      <c r="G77" s="36"/>
      <c r="H77" s="36"/>
      <c r="I77" s="36"/>
      <c r="J77" s="36"/>
      <c r="K77" s="38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Y77" s="37"/>
    </row>
    <row r="78" spans="3:25" s="27" customFormat="1" ht="24">
      <c r="C78" s="36"/>
      <c r="D78" s="36"/>
      <c r="E78" s="36"/>
      <c r="F78" s="36"/>
      <c r="G78" s="36"/>
      <c r="H78" s="36"/>
      <c r="I78" s="36"/>
      <c r="J78" s="36"/>
      <c r="K78" s="38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Y78" s="37"/>
    </row>
    <row r="79" spans="3:25" s="27" customFormat="1" ht="24">
      <c r="C79" s="36"/>
      <c r="D79" s="36"/>
      <c r="E79" s="36"/>
      <c r="F79" s="36"/>
      <c r="G79" s="36"/>
      <c r="H79" s="36"/>
      <c r="I79" s="36"/>
      <c r="J79" s="36"/>
      <c r="K79" s="38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Y79" s="37"/>
    </row>
    <row r="80" spans="3:25" s="27" customFormat="1" ht="24">
      <c r="C80" s="36"/>
      <c r="D80" s="36"/>
      <c r="E80" s="36"/>
      <c r="F80" s="36"/>
      <c r="G80" s="36"/>
      <c r="H80" s="36"/>
      <c r="I80" s="36"/>
      <c r="J80" s="36"/>
      <c r="K80" s="38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Y80" s="37"/>
    </row>
    <row r="81" spans="1:25" s="27" customFormat="1" ht="24">
      <c r="C81" s="36"/>
      <c r="D81" s="36"/>
      <c r="E81" s="36"/>
      <c r="F81" s="36"/>
      <c r="G81" s="36"/>
      <c r="H81" s="36"/>
      <c r="I81" s="36"/>
      <c r="J81" s="36"/>
      <c r="K81" s="38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Y81" s="37"/>
    </row>
    <row r="82" spans="1:25" s="27" customFormat="1" ht="24">
      <c r="C82" s="36"/>
      <c r="D82" s="36"/>
      <c r="E82" s="36"/>
      <c r="F82" s="36"/>
      <c r="G82" s="36"/>
      <c r="H82" s="36"/>
      <c r="I82" s="36"/>
      <c r="J82" s="36"/>
      <c r="K82" s="38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Y82" s="37"/>
    </row>
    <row r="83" spans="1:25" ht="24">
      <c r="A83" s="39"/>
      <c r="C83" s="40"/>
      <c r="E83" s="40"/>
      <c r="G83" s="40"/>
      <c r="I83" s="40"/>
      <c r="K83" s="41"/>
    </row>
    <row r="84" spans="1:25">
      <c r="I84" s="42"/>
    </row>
    <row r="85" spans="1:25">
      <c r="I85" s="42"/>
    </row>
    <row r="86" spans="1:25">
      <c r="I86" s="42"/>
    </row>
  </sheetData>
  <mergeCells count="3">
    <mergeCell ref="A2:I2"/>
    <mergeCell ref="A3:I3"/>
    <mergeCell ref="A4:I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V11"/>
  <sheetViews>
    <sheetView rightToLeft="1" workbookViewId="0">
      <selection activeCell="I23" sqref="I23"/>
    </sheetView>
  </sheetViews>
  <sheetFormatPr defaultRowHeight="15"/>
  <cols>
    <col min="1" max="1" width="14.140625" style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2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22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22" s="4" customFormat="1" ht="26.25">
      <c r="A2" s="50" t="s">
        <v>0</v>
      </c>
      <c r="B2" s="50" t="s">
        <v>0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  <c r="H2" s="50" t="s">
        <v>0</v>
      </c>
      <c r="I2" s="50" t="s">
        <v>0</v>
      </c>
      <c r="J2" s="50" t="s">
        <v>0</v>
      </c>
      <c r="K2" s="50" t="s">
        <v>0</v>
      </c>
      <c r="L2" s="50" t="s">
        <v>0</v>
      </c>
      <c r="M2" s="50" t="s">
        <v>0</v>
      </c>
      <c r="N2" s="50" t="s">
        <v>0</v>
      </c>
      <c r="O2" s="50" t="s">
        <v>0</v>
      </c>
      <c r="P2" s="50" t="s">
        <v>0</v>
      </c>
      <c r="Q2" s="50" t="s">
        <v>0</v>
      </c>
      <c r="R2" s="50" t="s">
        <v>0</v>
      </c>
      <c r="S2" s="50" t="s">
        <v>0</v>
      </c>
    </row>
    <row r="3" spans="1:22" s="4" customFormat="1" ht="26.25">
      <c r="A3" s="50" t="s">
        <v>71</v>
      </c>
      <c r="B3" s="50" t="s">
        <v>71</v>
      </c>
      <c r="C3" s="50" t="s">
        <v>71</v>
      </c>
      <c r="D3" s="50" t="s">
        <v>71</v>
      </c>
      <c r="E3" s="50" t="s">
        <v>71</v>
      </c>
      <c r="F3" s="50" t="s">
        <v>71</v>
      </c>
      <c r="G3" s="50" t="s">
        <v>71</v>
      </c>
      <c r="H3" s="50" t="s">
        <v>71</v>
      </c>
      <c r="I3" s="50" t="s">
        <v>71</v>
      </c>
      <c r="J3" s="50" t="s">
        <v>71</v>
      </c>
      <c r="K3" s="50" t="s">
        <v>71</v>
      </c>
      <c r="L3" s="50" t="s">
        <v>71</v>
      </c>
      <c r="M3" s="50" t="s">
        <v>71</v>
      </c>
      <c r="N3" s="50" t="s">
        <v>71</v>
      </c>
      <c r="O3" s="50" t="s">
        <v>71</v>
      </c>
      <c r="P3" s="50" t="s">
        <v>71</v>
      </c>
      <c r="Q3" s="50" t="s">
        <v>71</v>
      </c>
      <c r="R3" s="50" t="s">
        <v>71</v>
      </c>
      <c r="S3" s="50" t="s">
        <v>71</v>
      </c>
    </row>
    <row r="4" spans="1:22" s="4" customFormat="1" ht="26.25">
      <c r="A4" s="50" t="s">
        <v>2</v>
      </c>
      <c r="B4" s="50" t="s">
        <v>2</v>
      </c>
      <c r="C4" s="50" t="s">
        <v>2</v>
      </c>
      <c r="D4" s="50" t="s">
        <v>2</v>
      </c>
      <c r="E4" s="50" t="s">
        <v>2</v>
      </c>
      <c r="F4" s="50" t="s">
        <v>2</v>
      </c>
      <c r="G4" s="50" t="s">
        <v>2</v>
      </c>
      <c r="H4" s="50" t="s">
        <v>2</v>
      </c>
      <c r="I4" s="50" t="s">
        <v>2</v>
      </c>
      <c r="J4" s="50" t="s">
        <v>2</v>
      </c>
      <c r="K4" s="50" t="s">
        <v>2</v>
      </c>
      <c r="L4" s="50" t="s">
        <v>2</v>
      </c>
      <c r="M4" s="50" t="s">
        <v>2</v>
      </c>
      <c r="N4" s="50" t="s">
        <v>2</v>
      </c>
      <c r="O4" s="50" t="s">
        <v>2</v>
      </c>
      <c r="P4" s="50" t="s">
        <v>2</v>
      </c>
      <c r="Q4" s="50" t="s">
        <v>2</v>
      </c>
      <c r="R4" s="50" t="s">
        <v>2</v>
      </c>
      <c r="S4" s="50" t="s">
        <v>2</v>
      </c>
    </row>
    <row r="5" spans="1:22" s="43" customFormat="1" ht="28.5">
      <c r="A5" s="51" t="s">
        <v>102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21"/>
      <c r="U5" s="21"/>
      <c r="V5" s="21"/>
    </row>
    <row r="6" spans="1:22" s="4" customFormat="1" ht="26.25">
      <c r="A6" s="49" t="s">
        <v>3</v>
      </c>
      <c r="C6" s="49" t="s">
        <v>80</v>
      </c>
      <c r="D6" s="49" t="s">
        <v>80</v>
      </c>
      <c r="E6" s="49" t="s">
        <v>80</v>
      </c>
      <c r="F6" s="49" t="s">
        <v>80</v>
      </c>
      <c r="G6" s="49" t="s">
        <v>80</v>
      </c>
      <c r="I6" s="49" t="s">
        <v>115</v>
      </c>
      <c r="J6" s="49" t="s">
        <v>73</v>
      </c>
      <c r="K6" s="49" t="s">
        <v>73</v>
      </c>
      <c r="L6" s="49" t="s">
        <v>73</v>
      </c>
      <c r="M6" s="49" t="s">
        <v>73</v>
      </c>
      <c r="O6" s="49" t="s">
        <v>116</v>
      </c>
      <c r="P6" s="49" t="s">
        <v>74</v>
      </c>
      <c r="Q6" s="49" t="s">
        <v>74</v>
      </c>
      <c r="R6" s="49" t="s">
        <v>74</v>
      </c>
      <c r="S6" s="49" t="s">
        <v>74</v>
      </c>
    </row>
    <row r="7" spans="1:22" s="4" customFormat="1" ht="26.25">
      <c r="A7" s="49" t="s">
        <v>3</v>
      </c>
      <c r="C7" s="7" t="s">
        <v>81</v>
      </c>
      <c r="E7" s="7" t="s">
        <v>82</v>
      </c>
      <c r="G7" s="7" t="s">
        <v>83</v>
      </c>
      <c r="I7" s="7" t="s">
        <v>84</v>
      </c>
      <c r="K7" s="7" t="s">
        <v>77</v>
      </c>
      <c r="M7" s="7" t="s">
        <v>85</v>
      </c>
      <c r="O7" s="7" t="s">
        <v>84</v>
      </c>
      <c r="Q7" s="7" t="s">
        <v>77</v>
      </c>
      <c r="S7" s="7" t="s">
        <v>85</v>
      </c>
    </row>
    <row r="8" spans="1:22" s="4" customFormat="1" ht="21">
      <c r="A8" s="8" t="s">
        <v>17</v>
      </c>
      <c r="C8" s="4" t="s">
        <v>86</v>
      </c>
      <c r="E8" s="4">
        <v>211197959</v>
      </c>
      <c r="G8" s="4">
        <v>250</v>
      </c>
      <c r="I8" s="4">
        <v>0</v>
      </c>
      <c r="K8" s="4">
        <v>0</v>
      </c>
      <c r="M8" s="4">
        <v>0</v>
      </c>
      <c r="O8" s="4">
        <v>52799489750</v>
      </c>
      <c r="Q8" s="4">
        <v>0</v>
      </c>
      <c r="S8" s="4">
        <v>52799489750</v>
      </c>
    </row>
    <row r="9" spans="1:22" s="4" customFormat="1" ht="21">
      <c r="A9" s="8" t="s">
        <v>21</v>
      </c>
      <c r="C9" s="4" t="s">
        <v>87</v>
      </c>
      <c r="E9" s="4">
        <v>138883168</v>
      </c>
      <c r="G9" s="4">
        <v>375</v>
      </c>
      <c r="I9" s="4">
        <v>0</v>
      </c>
      <c r="K9" s="4">
        <v>0</v>
      </c>
      <c r="M9" s="4">
        <v>0</v>
      </c>
      <c r="O9" s="4">
        <v>52081188000</v>
      </c>
      <c r="Q9" s="4">
        <v>0</v>
      </c>
      <c r="S9" s="4">
        <v>52081188000</v>
      </c>
    </row>
    <row r="10" spans="1:22" s="4" customFormat="1" ht="21">
      <c r="A10" s="8" t="s">
        <v>32</v>
      </c>
      <c r="C10" s="4" t="s">
        <v>88</v>
      </c>
      <c r="E10" s="4">
        <v>215212106</v>
      </c>
      <c r="G10" s="4">
        <v>1500</v>
      </c>
      <c r="I10" s="4">
        <v>0</v>
      </c>
      <c r="K10" s="4">
        <v>0</v>
      </c>
      <c r="M10" s="4">
        <v>0</v>
      </c>
      <c r="O10" s="4">
        <v>322818159000</v>
      </c>
      <c r="Q10" s="4">
        <v>0</v>
      </c>
      <c r="S10" s="4">
        <v>322818159000</v>
      </c>
    </row>
    <row r="11" spans="1:22" s="10" customFormat="1" ht="24">
      <c r="A11" s="10" t="s">
        <v>37</v>
      </c>
      <c r="C11" s="10" t="s">
        <v>37</v>
      </c>
      <c r="E11" s="10" t="s">
        <v>37</v>
      </c>
      <c r="G11" s="10" t="s">
        <v>37</v>
      </c>
      <c r="I11" s="11">
        <f>SUM(I8:I10)</f>
        <v>0</v>
      </c>
      <c r="K11" s="11">
        <f>SUM(K8:K10)</f>
        <v>0</v>
      </c>
      <c r="M11" s="11">
        <f>SUM(M8:M10)</f>
        <v>0</v>
      </c>
      <c r="O11" s="11">
        <f>SUM(O8:O10)</f>
        <v>427698836750</v>
      </c>
      <c r="Q11" s="11">
        <f>SUM(Q8:Q10)</f>
        <v>0</v>
      </c>
      <c r="S11" s="11">
        <f>SUM(S8:S10)</f>
        <v>427698836750</v>
      </c>
    </row>
  </sheetData>
  <mergeCells count="8">
    <mergeCell ref="O6:S6"/>
    <mergeCell ref="A2:S2"/>
    <mergeCell ref="A3:S3"/>
    <mergeCell ref="A4:S4"/>
    <mergeCell ref="A5:S5"/>
    <mergeCell ref="I6:M6"/>
    <mergeCell ref="A6:A7"/>
    <mergeCell ref="C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R18"/>
  <sheetViews>
    <sheetView rightToLeft="1" workbookViewId="0">
      <selection activeCell="G21" sqref="G21"/>
    </sheetView>
  </sheetViews>
  <sheetFormatPr defaultRowHeight="15"/>
  <cols>
    <col min="1" max="1" width="32.1406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3" style="1" customWidth="1"/>
    <col min="14" max="14" width="1" style="1" customWidth="1"/>
    <col min="15" max="15" width="9.140625" style="1" customWidth="1"/>
    <col min="16" max="16384" width="9.140625" style="1"/>
  </cols>
  <sheetData>
    <row r="2" spans="1:18" s="4" customFormat="1" ht="26.25">
      <c r="A2" s="50" t="s">
        <v>0</v>
      </c>
      <c r="B2" s="50" t="s">
        <v>0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  <c r="H2" s="50" t="s">
        <v>0</v>
      </c>
      <c r="I2" s="50" t="s">
        <v>0</v>
      </c>
      <c r="J2" s="50" t="s">
        <v>0</v>
      </c>
      <c r="K2" s="50" t="s">
        <v>0</v>
      </c>
      <c r="L2" s="50" t="s">
        <v>0</v>
      </c>
      <c r="M2" s="50" t="s">
        <v>0</v>
      </c>
    </row>
    <row r="3" spans="1:18" s="4" customFormat="1" ht="26.25">
      <c r="A3" s="50" t="s">
        <v>71</v>
      </c>
      <c r="B3" s="50" t="s">
        <v>71</v>
      </c>
      <c r="C3" s="50" t="s">
        <v>71</v>
      </c>
      <c r="D3" s="50" t="s">
        <v>71</v>
      </c>
      <c r="E3" s="50" t="s">
        <v>71</v>
      </c>
      <c r="F3" s="50" t="s">
        <v>71</v>
      </c>
      <c r="G3" s="50" t="s">
        <v>71</v>
      </c>
      <c r="H3" s="50" t="s">
        <v>71</v>
      </c>
      <c r="I3" s="50" t="s">
        <v>71</v>
      </c>
      <c r="J3" s="50" t="s">
        <v>71</v>
      </c>
      <c r="K3" s="50" t="s">
        <v>71</v>
      </c>
      <c r="L3" s="50" t="s">
        <v>71</v>
      </c>
      <c r="M3" s="50" t="s">
        <v>71</v>
      </c>
    </row>
    <row r="4" spans="1:18" s="4" customFormat="1" ht="26.25">
      <c r="A4" s="50" t="s">
        <v>2</v>
      </c>
      <c r="B4" s="50" t="s">
        <v>2</v>
      </c>
      <c r="C4" s="50" t="s">
        <v>2</v>
      </c>
      <c r="D4" s="50" t="s">
        <v>2</v>
      </c>
      <c r="E4" s="50" t="s">
        <v>2</v>
      </c>
      <c r="F4" s="50" t="s">
        <v>2</v>
      </c>
      <c r="G4" s="50" t="s">
        <v>2</v>
      </c>
      <c r="H4" s="50" t="s">
        <v>2</v>
      </c>
      <c r="I4" s="50" t="s">
        <v>2</v>
      </c>
      <c r="J4" s="50" t="s">
        <v>2</v>
      </c>
      <c r="K4" s="50" t="s">
        <v>2</v>
      </c>
      <c r="L4" s="50" t="s">
        <v>2</v>
      </c>
      <c r="M4" s="50" t="s">
        <v>2</v>
      </c>
    </row>
    <row r="5" spans="1:18" s="4" customFormat="1" ht="28.5">
      <c r="A5" s="51" t="s">
        <v>160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14"/>
      <c r="O5" s="14"/>
      <c r="P5" s="14"/>
      <c r="Q5" s="14"/>
      <c r="R5" s="14"/>
    </row>
    <row r="6" spans="1:18" s="4" customFormat="1" ht="27" thickBot="1">
      <c r="A6" s="7" t="s">
        <v>72</v>
      </c>
      <c r="C6" s="49" t="s">
        <v>115</v>
      </c>
      <c r="D6" s="49" t="s">
        <v>73</v>
      </c>
      <c r="E6" s="49" t="s">
        <v>73</v>
      </c>
      <c r="F6" s="49" t="s">
        <v>73</v>
      </c>
      <c r="G6" s="49" t="s">
        <v>73</v>
      </c>
      <c r="I6" s="49" t="s">
        <v>116</v>
      </c>
      <c r="J6" s="49" t="s">
        <v>74</v>
      </c>
      <c r="K6" s="49" t="s">
        <v>74</v>
      </c>
      <c r="L6" s="49" t="s">
        <v>74</v>
      </c>
      <c r="M6" s="49" t="s">
        <v>74</v>
      </c>
    </row>
    <row r="7" spans="1:18" s="4" customFormat="1" ht="27" thickBot="1">
      <c r="A7" s="7" t="s">
        <v>75</v>
      </c>
      <c r="C7" s="7" t="s">
        <v>76</v>
      </c>
      <c r="E7" s="7" t="s">
        <v>77</v>
      </c>
      <c r="G7" s="7" t="s">
        <v>78</v>
      </c>
      <c r="I7" s="7" t="s">
        <v>76</v>
      </c>
      <c r="K7" s="7" t="s">
        <v>77</v>
      </c>
      <c r="M7" s="7" t="s">
        <v>78</v>
      </c>
    </row>
    <row r="8" spans="1:18" s="4" customFormat="1" ht="21">
      <c r="A8" s="8" t="s">
        <v>57</v>
      </c>
      <c r="C8" s="4">
        <v>1846021778</v>
      </c>
      <c r="E8" s="4" t="s">
        <v>37</v>
      </c>
      <c r="G8" s="4">
        <v>1846021778</v>
      </c>
      <c r="I8" s="4">
        <v>4148473151</v>
      </c>
      <c r="K8" s="4" t="s">
        <v>37</v>
      </c>
      <c r="M8" s="4">
        <v>4148473151</v>
      </c>
    </row>
    <row r="9" spans="1:18" s="4" customFormat="1" ht="21">
      <c r="A9" s="8" t="s">
        <v>56</v>
      </c>
      <c r="C9" s="4">
        <v>1809875203</v>
      </c>
      <c r="E9" s="4" t="s">
        <v>37</v>
      </c>
      <c r="G9" s="4">
        <v>1809875203</v>
      </c>
      <c r="I9" s="4">
        <v>17144326025</v>
      </c>
      <c r="K9" s="4" t="s">
        <v>37</v>
      </c>
      <c r="M9" s="4">
        <v>17144326025</v>
      </c>
    </row>
    <row r="10" spans="1:18" s="4" customFormat="1" ht="21">
      <c r="A10" s="8" t="s">
        <v>55</v>
      </c>
      <c r="C10" s="4">
        <v>178993754</v>
      </c>
      <c r="E10" s="4" t="s">
        <v>37</v>
      </c>
      <c r="G10" s="4">
        <v>178993754</v>
      </c>
      <c r="I10" s="4">
        <v>1714370579</v>
      </c>
      <c r="K10" s="4" t="s">
        <v>37</v>
      </c>
      <c r="M10" s="4">
        <v>1714370579</v>
      </c>
    </row>
    <row r="11" spans="1:18" s="4" customFormat="1" ht="21">
      <c r="A11" s="8" t="s">
        <v>54</v>
      </c>
      <c r="C11" s="4">
        <v>52788430</v>
      </c>
      <c r="E11" s="4" t="s">
        <v>37</v>
      </c>
      <c r="G11" s="4">
        <v>52788430</v>
      </c>
      <c r="I11" s="4">
        <v>486113976</v>
      </c>
      <c r="K11" s="4" t="s">
        <v>37</v>
      </c>
      <c r="M11" s="4">
        <v>486113976</v>
      </c>
    </row>
    <row r="12" spans="1:18" s="4" customFormat="1" ht="21">
      <c r="A12" s="8" t="s">
        <v>53</v>
      </c>
      <c r="C12" s="4">
        <v>92734094</v>
      </c>
      <c r="E12" s="4" t="s">
        <v>37</v>
      </c>
      <c r="G12" s="4">
        <v>92734094</v>
      </c>
      <c r="I12" s="4">
        <v>855782836</v>
      </c>
      <c r="K12" s="4" t="s">
        <v>37</v>
      </c>
      <c r="M12" s="4">
        <v>855782836</v>
      </c>
    </row>
    <row r="13" spans="1:18" s="4" customFormat="1" ht="21">
      <c r="A13" s="8" t="s">
        <v>52</v>
      </c>
      <c r="C13" s="4">
        <v>3384340418</v>
      </c>
      <c r="E13" s="4" t="s">
        <v>37</v>
      </c>
      <c r="G13" s="4">
        <v>3384340418</v>
      </c>
      <c r="I13" s="4">
        <v>34138625813</v>
      </c>
      <c r="K13" s="4" t="s">
        <v>37</v>
      </c>
      <c r="M13" s="4">
        <v>34138625813</v>
      </c>
    </row>
    <row r="14" spans="1:18" s="4" customFormat="1" ht="21">
      <c r="A14" s="8" t="s">
        <v>51</v>
      </c>
      <c r="C14" s="4">
        <v>89185713</v>
      </c>
      <c r="E14" s="4" t="s">
        <v>37</v>
      </c>
      <c r="G14" s="4">
        <v>89185713</v>
      </c>
      <c r="I14" s="4">
        <v>855142272</v>
      </c>
      <c r="K14" s="4" t="s">
        <v>37</v>
      </c>
      <c r="M14" s="4">
        <v>855142272</v>
      </c>
    </row>
    <row r="15" spans="1:18" s="4" customFormat="1" ht="21">
      <c r="A15" s="8" t="s">
        <v>50</v>
      </c>
      <c r="C15" s="4">
        <v>371931165</v>
      </c>
      <c r="E15" s="4" t="s">
        <v>37</v>
      </c>
      <c r="G15" s="4">
        <v>371931165</v>
      </c>
      <c r="I15" s="4">
        <v>3423127185</v>
      </c>
      <c r="K15" s="4" t="s">
        <v>37</v>
      </c>
      <c r="M15" s="4">
        <v>3423127185</v>
      </c>
    </row>
    <row r="16" spans="1:18" s="4" customFormat="1" ht="21.75" thickBot="1">
      <c r="A16" s="8" t="s">
        <v>49</v>
      </c>
      <c r="C16" s="4">
        <v>166911682</v>
      </c>
      <c r="E16" s="4" t="s">
        <v>37</v>
      </c>
      <c r="G16" s="4">
        <v>166911682</v>
      </c>
      <c r="I16" s="4">
        <v>1597408595</v>
      </c>
      <c r="K16" s="4" t="s">
        <v>37</v>
      </c>
      <c r="M16" s="4">
        <v>1597408595</v>
      </c>
    </row>
    <row r="17" spans="1:13" s="10" customFormat="1" ht="24.75" thickBot="1">
      <c r="A17" s="10" t="s">
        <v>37</v>
      </c>
      <c r="C17" s="11">
        <f>SUM(C8:C16)</f>
        <v>7992782237</v>
      </c>
      <c r="E17" s="11">
        <f>SUM(E8:E16)</f>
        <v>0</v>
      </c>
      <c r="G17" s="11">
        <f>SUM(G8:G16)</f>
        <v>7992782237</v>
      </c>
      <c r="I17" s="11">
        <f>SUM(I8:I16)</f>
        <v>64363370432</v>
      </c>
      <c r="K17" s="11">
        <f>SUM(K8:K16)</f>
        <v>0</v>
      </c>
      <c r="M17" s="11">
        <f>SUM(M8:M16)</f>
        <v>64363370432</v>
      </c>
    </row>
    <row r="18" spans="1:13" ht="15.75" thickTop="1"/>
  </sheetData>
  <mergeCells count="6">
    <mergeCell ref="I6:M6"/>
    <mergeCell ref="A2:M2"/>
    <mergeCell ref="A3:M3"/>
    <mergeCell ref="A4:M4"/>
    <mergeCell ref="A5:M5"/>
    <mergeCell ref="C6:G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E3724-8BD4-4C77-811E-BC575B0FF751}">
  <dimension ref="A2:M118"/>
  <sheetViews>
    <sheetView rightToLeft="1" tabSelected="1" topLeftCell="A103" workbookViewId="0">
      <selection activeCell="S116" sqref="S116"/>
    </sheetView>
  </sheetViews>
  <sheetFormatPr defaultRowHeight="15"/>
  <cols>
    <col min="1" max="1" width="32.1406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3" style="1" customWidth="1"/>
    <col min="14" max="14" width="1" style="1" customWidth="1"/>
    <col min="15" max="15" width="9.140625" style="1" customWidth="1"/>
    <col min="16" max="16384" width="9.140625" style="1"/>
  </cols>
  <sheetData>
    <row r="2" spans="1:13" s="4" customFormat="1" ht="26.25">
      <c r="A2" s="50" t="s">
        <v>0</v>
      </c>
      <c r="B2" s="50" t="s">
        <v>0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  <c r="H2" s="50" t="s">
        <v>0</v>
      </c>
      <c r="I2" s="50" t="s">
        <v>0</v>
      </c>
      <c r="J2" s="50" t="s">
        <v>0</v>
      </c>
      <c r="K2" s="50" t="s">
        <v>0</v>
      </c>
      <c r="L2" s="50" t="s">
        <v>0</v>
      </c>
      <c r="M2" s="50" t="s">
        <v>0</v>
      </c>
    </row>
    <row r="3" spans="1:13" s="4" customFormat="1" ht="26.25">
      <c r="A3" s="50" t="s">
        <v>71</v>
      </c>
      <c r="B3" s="50" t="s">
        <v>71</v>
      </c>
      <c r="C3" s="50" t="s">
        <v>71</v>
      </c>
      <c r="D3" s="50" t="s">
        <v>71</v>
      </c>
      <c r="E3" s="50" t="s">
        <v>71</v>
      </c>
      <c r="F3" s="50" t="s">
        <v>71</v>
      </c>
      <c r="G3" s="50" t="s">
        <v>71</v>
      </c>
      <c r="H3" s="50" t="s">
        <v>71</v>
      </c>
      <c r="I3" s="50" t="s">
        <v>71</v>
      </c>
      <c r="J3" s="50" t="s">
        <v>71</v>
      </c>
      <c r="K3" s="50" t="s">
        <v>71</v>
      </c>
      <c r="L3" s="50" t="s">
        <v>71</v>
      </c>
      <c r="M3" s="50" t="s">
        <v>71</v>
      </c>
    </row>
    <row r="4" spans="1:13" s="4" customFormat="1" ht="26.25">
      <c r="A4" s="50" t="s">
        <v>2</v>
      </c>
      <c r="B4" s="50" t="s">
        <v>2</v>
      </c>
      <c r="C4" s="50" t="s">
        <v>2</v>
      </c>
      <c r="D4" s="50" t="s">
        <v>2</v>
      </c>
      <c r="E4" s="50" t="s">
        <v>2</v>
      </c>
      <c r="F4" s="50" t="s">
        <v>2</v>
      </c>
      <c r="G4" s="50" t="s">
        <v>2</v>
      </c>
      <c r="H4" s="50" t="s">
        <v>2</v>
      </c>
      <c r="I4" s="50" t="s">
        <v>2</v>
      </c>
      <c r="J4" s="50" t="s">
        <v>2</v>
      </c>
      <c r="K4" s="50" t="s">
        <v>2</v>
      </c>
      <c r="L4" s="50" t="s">
        <v>2</v>
      </c>
      <c r="M4" s="50" t="s">
        <v>2</v>
      </c>
    </row>
    <row r="5" spans="1:13" customFormat="1" ht="28.5">
      <c r="A5" s="51" t="s">
        <v>161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13" s="4" customFormat="1" ht="27" thickBot="1">
      <c r="A6" s="7" t="s">
        <v>72</v>
      </c>
      <c r="C6" s="49" t="s">
        <v>115</v>
      </c>
      <c r="D6" s="49" t="s">
        <v>73</v>
      </c>
      <c r="E6" s="49" t="s">
        <v>73</v>
      </c>
      <c r="F6" s="49" t="s">
        <v>73</v>
      </c>
      <c r="G6" s="49" t="s">
        <v>73</v>
      </c>
      <c r="I6" s="49" t="s">
        <v>116</v>
      </c>
      <c r="J6" s="49" t="s">
        <v>74</v>
      </c>
      <c r="K6" s="49" t="s">
        <v>74</v>
      </c>
      <c r="L6" s="49" t="s">
        <v>74</v>
      </c>
      <c r="M6" s="49" t="s">
        <v>74</v>
      </c>
    </row>
    <row r="7" spans="1:13" s="4" customFormat="1" ht="27" thickBot="1">
      <c r="A7" s="7" t="s">
        <v>75</v>
      </c>
      <c r="C7" s="7" t="s">
        <v>76</v>
      </c>
      <c r="E7" s="7" t="s">
        <v>77</v>
      </c>
      <c r="G7" s="7" t="s">
        <v>78</v>
      </c>
      <c r="I7" s="7" t="s">
        <v>76</v>
      </c>
      <c r="K7" s="7" t="s">
        <v>77</v>
      </c>
      <c r="M7" s="7" t="s">
        <v>78</v>
      </c>
    </row>
    <row r="8" spans="1:13" s="4" customFormat="1" ht="21">
      <c r="A8" s="8" t="s">
        <v>63</v>
      </c>
      <c r="C8" s="4">
        <v>15231</v>
      </c>
      <c r="E8" s="4">
        <v>0</v>
      </c>
      <c r="G8" s="4">
        <v>15231</v>
      </c>
      <c r="I8" s="4">
        <v>173529</v>
      </c>
      <c r="K8" s="4">
        <v>0</v>
      </c>
      <c r="M8" s="4">
        <v>173529</v>
      </c>
    </row>
    <row r="9" spans="1:13" s="4" customFormat="1" ht="21">
      <c r="A9" s="8" t="s">
        <v>63</v>
      </c>
      <c r="C9" s="4">
        <v>45734</v>
      </c>
      <c r="E9" s="4">
        <v>0</v>
      </c>
      <c r="G9" s="4">
        <v>45734</v>
      </c>
      <c r="I9" s="4">
        <v>410804</v>
      </c>
      <c r="K9" s="4">
        <v>0</v>
      </c>
      <c r="M9" s="4">
        <v>410804</v>
      </c>
    </row>
    <row r="10" spans="1:13" s="4" customFormat="1" ht="21">
      <c r="A10" s="8" t="s">
        <v>63</v>
      </c>
      <c r="C10" s="4">
        <v>46080</v>
      </c>
      <c r="E10" s="4">
        <v>0</v>
      </c>
      <c r="G10" s="4">
        <v>46080</v>
      </c>
      <c r="I10" s="4">
        <v>436793</v>
      </c>
      <c r="K10" s="4">
        <v>0</v>
      </c>
      <c r="M10" s="4">
        <v>436793</v>
      </c>
    </row>
    <row r="11" spans="1:13" s="4" customFormat="1" ht="21">
      <c r="A11" s="8" t="s">
        <v>63</v>
      </c>
      <c r="C11" s="4">
        <v>49294</v>
      </c>
      <c r="E11" s="4">
        <v>0</v>
      </c>
      <c r="G11" s="4">
        <v>49294</v>
      </c>
      <c r="I11" s="4">
        <v>442782</v>
      </c>
      <c r="K11" s="4">
        <v>0</v>
      </c>
      <c r="M11" s="4">
        <v>442782</v>
      </c>
    </row>
    <row r="12" spans="1:13" s="4" customFormat="1" ht="21">
      <c r="A12" s="8" t="s">
        <v>65</v>
      </c>
      <c r="C12" s="4">
        <v>6037285170</v>
      </c>
      <c r="E12" s="4">
        <v>0</v>
      </c>
      <c r="G12" s="4">
        <v>6037285170</v>
      </c>
      <c r="I12" s="4">
        <v>17840889311</v>
      </c>
      <c r="K12" s="4">
        <v>0</v>
      </c>
      <c r="M12" s="4">
        <v>17840889311</v>
      </c>
    </row>
    <row r="13" spans="1:13" s="4" customFormat="1" ht="21">
      <c r="A13" s="8" t="s">
        <v>65</v>
      </c>
      <c r="C13" s="4">
        <v>3953272557</v>
      </c>
      <c r="E13" s="4">
        <v>0</v>
      </c>
      <c r="G13" s="4">
        <v>3953272557</v>
      </c>
      <c r="I13" s="4">
        <v>99974583119</v>
      </c>
      <c r="K13" s="4">
        <v>0</v>
      </c>
      <c r="M13" s="4">
        <v>99974583119</v>
      </c>
    </row>
    <row r="14" spans="1:13" s="4" customFormat="1" ht="21">
      <c r="A14" s="8" t="s">
        <v>65</v>
      </c>
      <c r="C14" s="4">
        <v>1542183289</v>
      </c>
      <c r="E14" s="4">
        <v>0</v>
      </c>
      <c r="G14" s="4">
        <v>1542183289</v>
      </c>
      <c r="I14" s="4">
        <v>19761843056</v>
      </c>
      <c r="K14" s="4">
        <v>0</v>
      </c>
      <c r="M14" s="4">
        <v>19761843056</v>
      </c>
    </row>
    <row r="15" spans="1:13" s="4" customFormat="1" ht="21">
      <c r="A15" s="8" t="s">
        <v>65</v>
      </c>
      <c r="C15" s="4">
        <v>4475532755</v>
      </c>
      <c r="E15" s="4">
        <v>0</v>
      </c>
      <c r="G15" s="4">
        <v>4475532755</v>
      </c>
      <c r="I15" s="4">
        <v>10147651836</v>
      </c>
      <c r="K15" s="4">
        <v>0</v>
      </c>
      <c r="M15" s="4">
        <v>10147651836</v>
      </c>
    </row>
    <row r="16" spans="1:13" s="4" customFormat="1" ht="21">
      <c r="A16" s="8" t="s">
        <v>65</v>
      </c>
      <c r="C16" s="4">
        <v>3187148</v>
      </c>
      <c r="E16" s="4">
        <v>0</v>
      </c>
      <c r="G16" s="4">
        <v>3187148</v>
      </c>
      <c r="I16" s="4">
        <v>370833392</v>
      </c>
      <c r="K16" s="4">
        <v>0</v>
      </c>
      <c r="M16" s="4">
        <v>370833392</v>
      </c>
    </row>
    <row r="17" spans="1:13" s="4" customFormat="1" ht="21">
      <c r="A17" s="8" t="s">
        <v>65</v>
      </c>
      <c r="C17" s="4">
        <v>1143666813</v>
      </c>
      <c r="E17" s="4">
        <v>0</v>
      </c>
      <c r="G17" s="4">
        <v>1143666813</v>
      </c>
      <c r="I17" s="4">
        <v>10470800288</v>
      </c>
      <c r="K17" s="4">
        <v>0</v>
      </c>
      <c r="M17" s="4">
        <v>10470800288</v>
      </c>
    </row>
    <row r="18" spans="1:13" s="4" customFormat="1" ht="21">
      <c r="A18" s="8" t="s">
        <v>65</v>
      </c>
      <c r="C18" s="4">
        <v>216397343</v>
      </c>
      <c r="E18" s="4">
        <v>0</v>
      </c>
      <c r="G18" s="4">
        <v>216397343</v>
      </c>
      <c r="I18" s="4">
        <v>1578171444</v>
      </c>
      <c r="K18" s="4">
        <v>0</v>
      </c>
      <c r="M18" s="4">
        <v>1578171444</v>
      </c>
    </row>
    <row r="19" spans="1:13" s="4" customFormat="1" ht="21">
      <c r="A19" s="8" t="s">
        <v>65</v>
      </c>
      <c r="C19" s="4">
        <v>92109501</v>
      </c>
      <c r="E19" s="4">
        <v>0</v>
      </c>
      <c r="G19" s="4">
        <v>92109501</v>
      </c>
      <c r="I19" s="4">
        <v>696336663</v>
      </c>
      <c r="K19" s="4">
        <v>0</v>
      </c>
      <c r="M19" s="4">
        <v>696336663</v>
      </c>
    </row>
    <row r="20" spans="1:13" s="4" customFormat="1" ht="21">
      <c r="A20" s="8" t="s">
        <v>65</v>
      </c>
      <c r="C20" s="4">
        <v>5538892356</v>
      </c>
      <c r="E20" s="4">
        <v>0</v>
      </c>
      <c r="G20" s="4">
        <v>5538892356</v>
      </c>
      <c r="I20" s="4">
        <v>16060027638</v>
      </c>
      <c r="K20" s="4">
        <v>0</v>
      </c>
      <c r="M20" s="4">
        <v>16060027638</v>
      </c>
    </row>
    <row r="21" spans="1:13" s="4" customFormat="1" ht="21">
      <c r="A21" s="8" t="s">
        <v>65</v>
      </c>
      <c r="C21" s="4">
        <v>424977005</v>
      </c>
      <c r="E21" s="4">
        <v>0</v>
      </c>
      <c r="G21" s="4">
        <v>424977005</v>
      </c>
      <c r="I21" s="4">
        <v>2048104154</v>
      </c>
      <c r="K21" s="4">
        <v>0</v>
      </c>
      <c r="M21" s="4">
        <v>2048104154</v>
      </c>
    </row>
    <row r="22" spans="1:13" s="4" customFormat="1" ht="21">
      <c r="A22" s="8" t="s">
        <v>65</v>
      </c>
      <c r="C22" s="4">
        <v>891478138</v>
      </c>
      <c r="E22" s="4">
        <v>0</v>
      </c>
      <c r="G22" s="4">
        <v>891478138</v>
      </c>
      <c r="I22" s="4">
        <v>12249021974</v>
      </c>
      <c r="K22" s="4">
        <v>0</v>
      </c>
      <c r="M22" s="4">
        <v>12249021974</v>
      </c>
    </row>
    <row r="23" spans="1:13" s="4" customFormat="1" ht="21">
      <c r="A23" s="8" t="s">
        <v>79</v>
      </c>
      <c r="C23" s="4">
        <v>0</v>
      </c>
      <c r="E23" s="4">
        <v>0</v>
      </c>
      <c r="G23" s="4">
        <v>0</v>
      </c>
      <c r="I23" s="4">
        <v>43908</v>
      </c>
      <c r="K23" s="4">
        <v>0</v>
      </c>
      <c r="M23" s="4">
        <v>43908</v>
      </c>
    </row>
    <row r="24" spans="1:13" s="4" customFormat="1" ht="21">
      <c r="A24" s="8" t="s">
        <v>65</v>
      </c>
      <c r="C24" s="4">
        <v>187619081</v>
      </c>
      <c r="E24" s="4">
        <v>0</v>
      </c>
      <c r="G24" s="4">
        <v>187619081</v>
      </c>
      <c r="I24" s="4">
        <v>3320351678</v>
      </c>
      <c r="K24" s="4">
        <v>0</v>
      </c>
      <c r="M24" s="4">
        <v>3320351678</v>
      </c>
    </row>
    <row r="25" spans="1:13" s="4" customFormat="1" ht="21">
      <c r="A25" s="8" t="s">
        <v>65</v>
      </c>
      <c r="C25" s="4">
        <v>1304161214</v>
      </c>
      <c r="E25" s="4">
        <v>0</v>
      </c>
      <c r="G25" s="4">
        <v>1304161214</v>
      </c>
      <c r="I25" s="4">
        <v>11138015526</v>
      </c>
      <c r="K25" s="4">
        <v>0</v>
      </c>
      <c r="M25" s="4">
        <v>11138015526</v>
      </c>
    </row>
    <row r="26" spans="1:13" s="4" customFormat="1" ht="21">
      <c r="A26" s="8" t="s">
        <v>66</v>
      </c>
      <c r="C26" s="4">
        <v>398623</v>
      </c>
      <c r="E26" s="4">
        <v>0</v>
      </c>
      <c r="G26" s="4">
        <v>398623</v>
      </c>
      <c r="I26" s="4">
        <v>6360021</v>
      </c>
      <c r="K26" s="4">
        <v>0</v>
      </c>
      <c r="M26" s="4">
        <v>6360021</v>
      </c>
    </row>
    <row r="27" spans="1:13" s="4" customFormat="1" ht="21">
      <c r="A27" s="8" t="s">
        <v>65</v>
      </c>
      <c r="C27" s="4">
        <v>22239235</v>
      </c>
      <c r="E27" s="4">
        <v>0</v>
      </c>
      <c r="G27" s="4">
        <v>22239235</v>
      </c>
      <c r="I27" s="4">
        <v>9610806337</v>
      </c>
      <c r="K27" s="4">
        <v>0</v>
      </c>
      <c r="M27" s="4">
        <v>9610806337</v>
      </c>
    </row>
    <row r="28" spans="1:13" s="4" customFormat="1" ht="21">
      <c r="A28" s="8" t="s">
        <v>65</v>
      </c>
      <c r="C28" s="4">
        <v>155028964</v>
      </c>
      <c r="E28" s="4">
        <v>0</v>
      </c>
      <c r="G28" s="4">
        <v>155028964</v>
      </c>
      <c r="I28" s="4">
        <v>2897556095</v>
      </c>
      <c r="K28" s="4">
        <v>0</v>
      </c>
      <c r="M28" s="4">
        <v>2897556095</v>
      </c>
    </row>
    <row r="29" spans="1:13" s="4" customFormat="1" ht="21">
      <c r="A29" s="8" t="s">
        <v>65</v>
      </c>
      <c r="C29" s="4">
        <v>92420007</v>
      </c>
      <c r="E29" s="4">
        <v>0</v>
      </c>
      <c r="G29" s="4">
        <v>92420007</v>
      </c>
      <c r="I29" s="4">
        <v>10167098372</v>
      </c>
      <c r="K29" s="4">
        <v>0</v>
      </c>
      <c r="M29" s="4">
        <v>10167098372</v>
      </c>
    </row>
    <row r="30" spans="1:13" s="4" customFormat="1" ht="21">
      <c r="A30" s="8" t="s">
        <v>65</v>
      </c>
      <c r="C30" s="4">
        <v>233944949</v>
      </c>
      <c r="E30" s="4">
        <v>0</v>
      </c>
      <c r="G30" s="4">
        <v>233944949</v>
      </c>
      <c r="I30" s="4">
        <v>4050265672</v>
      </c>
      <c r="K30" s="4">
        <v>0</v>
      </c>
      <c r="M30" s="4">
        <v>4050265672</v>
      </c>
    </row>
    <row r="31" spans="1:13" s="4" customFormat="1" ht="21">
      <c r="A31" s="8" t="s">
        <v>66</v>
      </c>
      <c r="C31" s="4">
        <v>38710</v>
      </c>
      <c r="E31" s="4">
        <v>0</v>
      </c>
      <c r="G31" s="4">
        <v>38710</v>
      </c>
      <c r="I31" s="4">
        <v>215981055</v>
      </c>
      <c r="K31" s="4">
        <v>0</v>
      </c>
      <c r="M31" s="4">
        <v>215981055</v>
      </c>
    </row>
    <row r="32" spans="1:13" s="4" customFormat="1" ht="21">
      <c r="A32" s="8" t="s">
        <v>65</v>
      </c>
      <c r="C32" s="4">
        <v>133815086</v>
      </c>
      <c r="E32" s="4">
        <v>0</v>
      </c>
      <c r="G32" s="4">
        <v>133815086</v>
      </c>
      <c r="I32" s="4">
        <v>1445860106</v>
      </c>
      <c r="K32" s="4">
        <v>0</v>
      </c>
      <c r="M32" s="4">
        <v>1445860106</v>
      </c>
    </row>
    <row r="33" spans="1:13" s="4" customFormat="1" ht="21">
      <c r="A33" s="8" t="s">
        <v>65</v>
      </c>
      <c r="C33" s="4">
        <v>74125527</v>
      </c>
      <c r="E33" s="4">
        <v>0</v>
      </c>
      <c r="G33" s="4">
        <v>74125527</v>
      </c>
      <c r="I33" s="4">
        <v>904226188</v>
      </c>
      <c r="K33" s="4">
        <v>0</v>
      </c>
      <c r="M33" s="4">
        <v>904226188</v>
      </c>
    </row>
    <row r="34" spans="1:13" s="4" customFormat="1" ht="21">
      <c r="A34" s="8" t="s">
        <v>65</v>
      </c>
      <c r="C34" s="4">
        <v>87651325</v>
      </c>
      <c r="E34" s="4">
        <v>0</v>
      </c>
      <c r="G34" s="4">
        <v>87651325</v>
      </c>
      <c r="I34" s="4">
        <v>1287603597</v>
      </c>
      <c r="K34" s="4">
        <v>0</v>
      </c>
      <c r="M34" s="4">
        <v>1287603597</v>
      </c>
    </row>
    <row r="35" spans="1:13" s="4" customFormat="1" ht="21">
      <c r="A35" s="8" t="s">
        <v>65</v>
      </c>
      <c r="C35" s="4">
        <v>138542519</v>
      </c>
      <c r="E35" s="4">
        <v>0</v>
      </c>
      <c r="G35" s="4">
        <v>138542519</v>
      </c>
      <c r="I35" s="4">
        <v>361838575</v>
      </c>
      <c r="K35" s="4">
        <v>0</v>
      </c>
      <c r="M35" s="4">
        <v>361838575</v>
      </c>
    </row>
    <row r="36" spans="1:13" s="4" customFormat="1" ht="21">
      <c r="A36" s="8" t="s">
        <v>65</v>
      </c>
      <c r="C36" s="4">
        <v>241093961</v>
      </c>
      <c r="E36" s="4">
        <v>0</v>
      </c>
      <c r="G36" s="4">
        <v>241093961</v>
      </c>
      <c r="I36" s="4">
        <v>4200310870</v>
      </c>
      <c r="K36" s="4">
        <v>0</v>
      </c>
      <c r="M36" s="4">
        <v>4200310870</v>
      </c>
    </row>
    <row r="37" spans="1:13" s="4" customFormat="1" ht="21">
      <c r="A37" s="8" t="s">
        <v>65</v>
      </c>
      <c r="C37" s="4">
        <v>33177464</v>
      </c>
      <c r="E37" s="4">
        <v>0</v>
      </c>
      <c r="G37" s="4">
        <v>33177464</v>
      </c>
      <c r="I37" s="4">
        <v>6205155991</v>
      </c>
      <c r="K37" s="4">
        <v>0</v>
      </c>
      <c r="M37" s="4">
        <v>6205155991</v>
      </c>
    </row>
    <row r="38" spans="1:13" s="4" customFormat="1" ht="21">
      <c r="A38" s="8" t="s">
        <v>65</v>
      </c>
      <c r="C38" s="4">
        <v>180503808</v>
      </c>
      <c r="E38" s="4">
        <v>0</v>
      </c>
      <c r="G38" s="4">
        <v>180503808</v>
      </c>
      <c r="I38" s="4">
        <v>767165522</v>
      </c>
      <c r="K38" s="4">
        <v>0</v>
      </c>
      <c r="M38" s="4">
        <v>767165522</v>
      </c>
    </row>
    <row r="39" spans="1:13" s="4" customFormat="1" ht="21">
      <c r="A39" s="8" t="s">
        <v>65</v>
      </c>
      <c r="C39" s="4">
        <v>670113157</v>
      </c>
      <c r="E39" s="4">
        <v>0</v>
      </c>
      <c r="G39" s="4">
        <v>670113157</v>
      </c>
      <c r="I39" s="4">
        <v>1386300523</v>
      </c>
      <c r="K39" s="4">
        <v>0</v>
      </c>
      <c r="M39" s="4">
        <v>1386300523</v>
      </c>
    </row>
    <row r="40" spans="1:13" s="4" customFormat="1" ht="21">
      <c r="A40" s="8" t="s">
        <v>65</v>
      </c>
      <c r="C40" s="4">
        <v>2455046</v>
      </c>
      <c r="E40" s="4">
        <v>0</v>
      </c>
      <c r="G40" s="4">
        <v>2455046</v>
      </c>
      <c r="I40" s="4">
        <v>152707464</v>
      </c>
      <c r="K40" s="4">
        <v>0</v>
      </c>
      <c r="M40" s="4">
        <v>152707464</v>
      </c>
    </row>
    <row r="41" spans="1:13" s="4" customFormat="1" ht="21">
      <c r="A41" s="8" t="s">
        <v>66</v>
      </c>
      <c r="C41" s="4">
        <v>2193534246</v>
      </c>
      <c r="E41" s="4">
        <v>0</v>
      </c>
      <c r="G41" s="4">
        <v>2193534246</v>
      </c>
      <c r="I41" s="4">
        <v>27662566919</v>
      </c>
      <c r="K41" s="4">
        <v>6886222</v>
      </c>
      <c r="M41" s="4">
        <v>27655680697</v>
      </c>
    </row>
    <row r="42" spans="1:13" s="4" customFormat="1" ht="21">
      <c r="A42" s="8" t="s">
        <v>66</v>
      </c>
      <c r="C42" s="4">
        <v>4739905480</v>
      </c>
      <c r="E42" s="4">
        <v>0</v>
      </c>
      <c r="G42" s="4">
        <v>4739905480</v>
      </c>
      <c r="I42" s="4">
        <v>45935296657</v>
      </c>
      <c r="K42" s="4">
        <v>8368432</v>
      </c>
      <c r="M42" s="4">
        <v>45926928225</v>
      </c>
    </row>
    <row r="43" spans="1:13" s="4" customFormat="1" ht="21">
      <c r="A43" s="8" t="s">
        <v>66</v>
      </c>
      <c r="C43" s="4">
        <v>936131506</v>
      </c>
      <c r="E43" s="4">
        <v>0</v>
      </c>
      <c r="G43" s="4">
        <v>936131506</v>
      </c>
      <c r="I43" s="4">
        <v>8717088989</v>
      </c>
      <c r="K43" s="4">
        <v>1545206</v>
      </c>
      <c r="M43" s="4">
        <v>8715543783</v>
      </c>
    </row>
    <row r="44" spans="1:13" s="4" customFormat="1" ht="21">
      <c r="A44" s="8" t="s">
        <v>66</v>
      </c>
      <c r="C44" s="4">
        <v>548383564</v>
      </c>
      <c r="E44" s="4">
        <v>0</v>
      </c>
      <c r="G44" s="4">
        <v>548383564</v>
      </c>
      <c r="I44" s="4">
        <v>5471999926</v>
      </c>
      <c r="K44" s="4">
        <v>1007737</v>
      </c>
      <c r="M44" s="4">
        <v>5470992189</v>
      </c>
    </row>
    <row r="45" spans="1:13" s="4" customFormat="1" ht="21">
      <c r="A45" s="8" t="s">
        <v>66</v>
      </c>
      <c r="C45" s="4">
        <v>559808220</v>
      </c>
      <c r="E45" s="4">
        <v>0</v>
      </c>
      <c r="G45" s="4">
        <v>559808220</v>
      </c>
      <c r="I45" s="4">
        <v>5758813710</v>
      </c>
      <c r="K45" s="4">
        <v>1112713</v>
      </c>
      <c r="M45" s="4">
        <v>5757700997</v>
      </c>
    </row>
    <row r="46" spans="1:13" s="4" customFormat="1" ht="21">
      <c r="A46" s="8" t="s">
        <v>66</v>
      </c>
      <c r="C46" s="4">
        <v>3590136988</v>
      </c>
      <c r="E46" s="4">
        <v>0</v>
      </c>
      <c r="G46" s="4">
        <v>3590136988</v>
      </c>
      <c r="I46" s="4">
        <v>39674337283</v>
      </c>
      <c r="K46" s="4">
        <v>9027677</v>
      </c>
      <c r="M46" s="4">
        <v>39665309606</v>
      </c>
    </row>
    <row r="47" spans="1:13" s="4" customFormat="1" ht="21">
      <c r="A47" s="8" t="s">
        <v>66</v>
      </c>
      <c r="C47" s="4">
        <v>7234389044</v>
      </c>
      <c r="E47" s="4">
        <v>0</v>
      </c>
      <c r="G47" s="4">
        <v>7234389044</v>
      </c>
      <c r="I47" s="4">
        <v>79539775393</v>
      </c>
      <c r="K47" s="4">
        <v>14486261</v>
      </c>
      <c r="M47" s="4">
        <v>79525289132</v>
      </c>
    </row>
    <row r="48" spans="1:13" s="4" customFormat="1" ht="21">
      <c r="A48" s="8" t="s">
        <v>66</v>
      </c>
      <c r="C48" s="4">
        <v>2209923286</v>
      </c>
      <c r="E48" s="4">
        <v>0</v>
      </c>
      <c r="G48" s="4">
        <v>2209923286</v>
      </c>
      <c r="I48" s="4">
        <v>26014589477</v>
      </c>
      <c r="K48" s="4">
        <v>5748322</v>
      </c>
      <c r="M48" s="4">
        <v>26008841155</v>
      </c>
    </row>
    <row r="49" spans="1:13" s="4" customFormat="1" ht="21">
      <c r="A49" s="8" t="s">
        <v>66</v>
      </c>
      <c r="C49" s="4">
        <v>4530920544</v>
      </c>
      <c r="E49" s="4">
        <v>0</v>
      </c>
      <c r="G49" s="4">
        <v>4530920544</v>
      </c>
      <c r="I49" s="4">
        <v>51135644101</v>
      </c>
      <c r="K49" s="4">
        <v>9401374</v>
      </c>
      <c r="M49" s="4">
        <v>51126242727</v>
      </c>
    </row>
    <row r="50" spans="1:13" s="4" customFormat="1" ht="21">
      <c r="A50" s="8" t="s">
        <v>66</v>
      </c>
      <c r="C50" s="4">
        <v>2663852055</v>
      </c>
      <c r="E50" s="4">
        <v>0</v>
      </c>
      <c r="G50" s="4">
        <v>2663852055</v>
      </c>
      <c r="I50" s="4">
        <v>29279620535</v>
      </c>
      <c r="K50" s="4">
        <v>5437594</v>
      </c>
      <c r="M50" s="4">
        <v>29274182941</v>
      </c>
    </row>
    <row r="51" spans="1:13" s="4" customFormat="1" ht="21">
      <c r="A51" s="8" t="s">
        <v>66</v>
      </c>
      <c r="C51" s="4">
        <v>6586027397</v>
      </c>
      <c r="E51" s="4">
        <v>0</v>
      </c>
      <c r="G51" s="4">
        <v>6586027397</v>
      </c>
      <c r="I51" s="4">
        <v>74386010407</v>
      </c>
      <c r="K51" s="4">
        <v>13528909</v>
      </c>
      <c r="M51" s="4">
        <v>74372481498</v>
      </c>
    </row>
    <row r="52" spans="1:13" s="4" customFormat="1" ht="21">
      <c r="A52" s="8" t="s">
        <v>66</v>
      </c>
      <c r="C52" s="4">
        <v>296375348</v>
      </c>
      <c r="E52" s="4">
        <v>0</v>
      </c>
      <c r="G52" s="4">
        <v>296375348</v>
      </c>
      <c r="I52" s="4">
        <v>3119970433</v>
      </c>
      <c r="K52" s="4">
        <v>768401</v>
      </c>
      <c r="M52" s="4">
        <v>3119202032</v>
      </c>
    </row>
    <row r="53" spans="1:13" s="4" customFormat="1" ht="21">
      <c r="A53" s="8" t="s">
        <v>66</v>
      </c>
      <c r="C53" s="4">
        <v>182794522</v>
      </c>
      <c r="E53" s="4">
        <v>0</v>
      </c>
      <c r="G53" s="4">
        <v>182794522</v>
      </c>
      <c r="I53" s="4">
        <v>2473578164</v>
      </c>
      <c r="K53" s="4">
        <v>329611</v>
      </c>
      <c r="M53" s="4">
        <v>2473248553</v>
      </c>
    </row>
    <row r="54" spans="1:13" s="4" customFormat="1" ht="21">
      <c r="A54" s="8" t="s">
        <v>66</v>
      </c>
      <c r="C54" s="4">
        <v>1498323294</v>
      </c>
      <c r="E54" s="4">
        <v>0</v>
      </c>
      <c r="G54" s="4">
        <v>1498323294</v>
      </c>
      <c r="I54" s="4">
        <v>16568376990</v>
      </c>
      <c r="K54" s="4">
        <v>3213660</v>
      </c>
      <c r="M54" s="4">
        <v>16565163330</v>
      </c>
    </row>
    <row r="55" spans="1:13" s="4" customFormat="1" ht="21">
      <c r="A55" s="8" t="s">
        <v>65</v>
      </c>
      <c r="C55" s="4">
        <v>267315949</v>
      </c>
      <c r="E55" s="4">
        <v>0</v>
      </c>
      <c r="G55" s="4">
        <v>267315949</v>
      </c>
      <c r="I55" s="4">
        <v>2120710613</v>
      </c>
      <c r="K55" s="4">
        <v>0</v>
      </c>
      <c r="M55" s="4">
        <v>2120710613</v>
      </c>
    </row>
    <row r="56" spans="1:13" s="4" customFormat="1" ht="21">
      <c r="A56" s="8" t="s">
        <v>65</v>
      </c>
      <c r="C56" s="4">
        <v>148796251</v>
      </c>
      <c r="E56" s="4">
        <v>0</v>
      </c>
      <c r="G56" s="4">
        <v>148796251</v>
      </c>
      <c r="I56" s="4">
        <v>1625762804</v>
      </c>
      <c r="K56" s="4">
        <v>0</v>
      </c>
      <c r="M56" s="4">
        <v>1625762804</v>
      </c>
    </row>
    <row r="57" spans="1:13" s="4" customFormat="1" ht="21">
      <c r="A57" s="8" t="s">
        <v>66</v>
      </c>
      <c r="C57" s="4">
        <v>4694761645</v>
      </c>
      <c r="E57" s="4">
        <v>0</v>
      </c>
      <c r="G57" s="4">
        <v>4694761645</v>
      </c>
      <c r="I57" s="4">
        <v>50824920528</v>
      </c>
      <c r="K57" s="4">
        <v>11361934</v>
      </c>
      <c r="M57" s="4">
        <v>50813558594</v>
      </c>
    </row>
    <row r="58" spans="1:13" s="4" customFormat="1" ht="21">
      <c r="A58" s="8" t="s">
        <v>66</v>
      </c>
      <c r="C58" s="4">
        <v>1629468486</v>
      </c>
      <c r="E58" s="4">
        <v>0</v>
      </c>
      <c r="G58" s="4">
        <v>1629468486</v>
      </c>
      <c r="I58" s="4">
        <v>23319419314</v>
      </c>
      <c r="K58" s="4">
        <v>6662218</v>
      </c>
      <c r="M58" s="4">
        <v>23312757096</v>
      </c>
    </row>
    <row r="59" spans="1:13" s="4" customFormat="1" ht="21">
      <c r="A59" s="8" t="s">
        <v>66</v>
      </c>
      <c r="C59" s="4">
        <v>9512482185</v>
      </c>
      <c r="E59" s="4">
        <v>0</v>
      </c>
      <c r="G59" s="4">
        <v>9512482185</v>
      </c>
      <c r="I59" s="4">
        <v>104806064422</v>
      </c>
      <c r="K59" s="4">
        <v>24531443</v>
      </c>
      <c r="M59" s="4">
        <v>104781532979</v>
      </c>
    </row>
    <row r="60" spans="1:13" s="4" customFormat="1" ht="21">
      <c r="A60" s="8" t="s">
        <v>66</v>
      </c>
      <c r="C60" s="4">
        <v>342739727</v>
      </c>
      <c r="E60" s="4">
        <v>0</v>
      </c>
      <c r="G60" s="4">
        <v>342739727</v>
      </c>
      <c r="I60" s="4">
        <v>3203054742</v>
      </c>
      <c r="K60" s="4">
        <v>0</v>
      </c>
      <c r="M60" s="4">
        <v>3203054742</v>
      </c>
    </row>
    <row r="61" spans="1:13" s="4" customFormat="1" ht="21">
      <c r="A61" s="8" t="s">
        <v>65</v>
      </c>
      <c r="C61" s="4">
        <v>146278271</v>
      </c>
      <c r="E61" s="4">
        <v>0</v>
      </c>
      <c r="G61" s="4">
        <v>146278271</v>
      </c>
      <c r="I61" s="4">
        <v>2514557239</v>
      </c>
      <c r="K61" s="4">
        <v>0</v>
      </c>
      <c r="M61" s="4">
        <v>2514557239</v>
      </c>
    </row>
    <row r="62" spans="1:13" s="4" customFormat="1" ht="21">
      <c r="A62" s="8" t="s">
        <v>65</v>
      </c>
      <c r="C62" s="4">
        <v>192766169</v>
      </c>
      <c r="E62" s="4">
        <v>0</v>
      </c>
      <c r="G62" s="4">
        <v>192766169</v>
      </c>
      <c r="I62" s="4">
        <v>5317981165</v>
      </c>
      <c r="K62" s="4">
        <v>0</v>
      </c>
      <c r="M62" s="4">
        <v>5317981165</v>
      </c>
    </row>
    <row r="63" spans="1:13" s="4" customFormat="1" ht="21">
      <c r="A63" s="8" t="s">
        <v>67</v>
      </c>
      <c r="C63" s="4">
        <v>784</v>
      </c>
      <c r="E63" s="4">
        <v>0</v>
      </c>
      <c r="G63" s="4">
        <v>784</v>
      </c>
      <c r="I63" s="4">
        <v>1678</v>
      </c>
      <c r="K63" s="4">
        <v>0</v>
      </c>
      <c r="M63" s="4">
        <v>1678</v>
      </c>
    </row>
    <row r="64" spans="1:13" s="4" customFormat="1" ht="21">
      <c r="A64" s="8" t="s">
        <v>65</v>
      </c>
      <c r="C64" s="4">
        <v>725857641</v>
      </c>
      <c r="E64" s="4">
        <v>0</v>
      </c>
      <c r="G64" s="4">
        <v>725857641</v>
      </c>
      <c r="I64" s="4">
        <v>4246330460</v>
      </c>
      <c r="K64" s="4">
        <v>0</v>
      </c>
      <c r="M64" s="4">
        <v>4246330460</v>
      </c>
    </row>
    <row r="65" spans="1:13" s="4" customFormat="1" ht="21">
      <c r="A65" s="8" t="s">
        <v>65</v>
      </c>
      <c r="C65" s="4">
        <v>189628846</v>
      </c>
      <c r="E65" s="4">
        <v>0</v>
      </c>
      <c r="G65" s="4">
        <v>189628846</v>
      </c>
      <c r="I65" s="4">
        <v>1093756227</v>
      </c>
      <c r="K65" s="4">
        <v>0</v>
      </c>
      <c r="M65" s="4">
        <v>1093756227</v>
      </c>
    </row>
    <row r="66" spans="1:13" s="4" customFormat="1" ht="21">
      <c r="A66" s="8" t="s">
        <v>66</v>
      </c>
      <c r="C66" s="4">
        <v>4889753426</v>
      </c>
      <c r="E66" s="4">
        <v>0</v>
      </c>
      <c r="G66" s="4">
        <v>4889753426</v>
      </c>
      <c r="I66" s="4">
        <v>31943457514</v>
      </c>
      <c r="K66" s="4">
        <v>0</v>
      </c>
      <c r="M66" s="4">
        <v>31943457514</v>
      </c>
    </row>
    <row r="67" spans="1:13" s="4" customFormat="1" ht="21">
      <c r="A67" s="8" t="s">
        <v>66</v>
      </c>
      <c r="C67" s="4">
        <v>3404547945</v>
      </c>
      <c r="E67" s="4">
        <v>0</v>
      </c>
      <c r="G67" s="4">
        <v>3404547945</v>
      </c>
      <c r="I67" s="4">
        <v>22241005471</v>
      </c>
      <c r="K67" s="4">
        <v>0</v>
      </c>
      <c r="M67" s="4">
        <v>22241005471</v>
      </c>
    </row>
    <row r="68" spans="1:13" s="4" customFormat="1" ht="21">
      <c r="A68" s="8" t="s">
        <v>66</v>
      </c>
      <c r="C68" s="4">
        <v>1188164384</v>
      </c>
      <c r="E68" s="4">
        <v>0</v>
      </c>
      <c r="G68" s="4">
        <v>1188164384</v>
      </c>
      <c r="I68" s="4">
        <v>7768947933</v>
      </c>
      <c r="K68" s="4">
        <v>0</v>
      </c>
      <c r="M68" s="4">
        <v>7768947933</v>
      </c>
    </row>
    <row r="69" spans="1:13" s="4" customFormat="1" ht="21">
      <c r="A69" s="8" t="s">
        <v>66</v>
      </c>
      <c r="C69" s="4">
        <v>5735178082</v>
      </c>
      <c r="E69" s="4">
        <v>0</v>
      </c>
      <c r="G69" s="4">
        <v>5735178082</v>
      </c>
      <c r="I69" s="4">
        <v>37341923259</v>
      </c>
      <c r="K69" s="4">
        <v>0</v>
      </c>
      <c r="M69" s="4">
        <v>37341923259</v>
      </c>
    </row>
    <row r="70" spans="1:13" s="4" customFormat="1" ht="21">
      <c r="A70" s="8" t="s">
        <v>66</v>
      </c>
      <c r="C70" s="4">
        <v>1165315070</v>
      </c>
      <c r="E70" s="4">
        <v>0</v>
      </c>
      <c r="G70" s="4">
        <v>1165315070</v>
      </c>
      <c r="I70" s="4">
        <v>6905260246</v>
      </c>
      <c r="K70" s="4">
        <v>0</v>
      </c>
      <c r="M70" s="4">
        <v>6905260246</v>
      </c>
    </row>
    <row r="71" spans="1:13" s="4" customFormat="1" ht="21">
      <c r="A71" s="8" t="s">
        <v>66</v>
      </c>
      <c r="C71" s="4">
        <v>1159374246</v>
      </c>
      <c r="E71" s="4">
        <v>0</v>
      </c>
      <c r="G71" s="4">
        <v>1159374246</v>
      </c>
      <c r="I71" s="4">
        <v>7001476168</v>
      </c>
      <c r="K71" s="4">
        <v>0</v>
      </c>
      <c r="M71" s="4">
        <v>7001476168</v>
      </c>
    </row>
    <row r="72" spans="1:13" s="4" customFormat="1" ht="21">
      <c r="A72" s="8" t="s">
        <v>66</v>
      </c>
      <c r="C72" s="4">
        <v>716554522</v>
      </c>
      <c r="E72" s="4">
        <v>0</v>
      </c>
      <c r="G72" s="4">
        <v>716554522</v>
      </c>
      <c r="I72" s="4">
        <v>4246058058</v>
      </c>
      <c r="K72" s="4">
        <v>0</v>
      </c>
      <c r="M72" s="4">
        <v>4246058058</v>
      </c>
    </row>
    <row r="73" spans="1:13" s="4" customFormat="1" ht="21">
      <c r="A73" s="8" t="s">
        <v>66</v>
      </c>
      <c r="C73" s="4">
        <v>317376987</v>
      </c>
      <c r="E73" s="4">
        <v>0</v>
      </c>
      <c r="G73" s="4">
        <v>317376987</v>
      </c>
      <c r="I73" s="4">
        <v>1880667933</v>
      </c>
      <c r="K73" s="4">
        <v>0</v>
      </c>
      <c r="M73" s="4">
        <v>1880667933</v>
      </c>
    </row>
    <row r="74" spans="1:13" s="4" customFormat="1" ht="21">
      <c r="A74" s="8" t="s">
        <v>66</v>
      </c>
      <c r="C74" s="4">
        <v>1076659727</v>
      </c>
      <c r="E74" s="4">
        <v>0</v>
      </c>
      <c r="G74" s="4">
        <v>1076659727</v>
      </c>
      <c r="I74" s="4">
        <v>6379918888</v>
      </c>
      <c r="K74" s="4">
        <v>0</v>
      </c>
      <c r="M74" s="4">
        <v>6379918888</v>
      </c>
    </row>
    <row r="75" spans="1:13" s="4" customFormat="1" ht="21">
      <c r="A75" s="8" t="s">
        <v>66</v>
      </c>
      <c r="C75" s="4">
        <v>1741574794</v>
      </c>
      <c r="E75" s="4">
        <v>0</v>
      </c>
      <c r="G75" s="4">
        <v>1741574794</v>
      </c>
      <c r="I75" s="4">
        <v>10319979169</v>
      </c>
      <c r="K75" s="4">
        <v>0</v>
      </c>
      <c r="M75" s="4">
        <v>10319979169</v>
      </c>
    </row>
    <row r="76" spans="1:13" s="4" customFormat="1" ht="21">
      <c r="A76" s="8" t="s">
        <v>66</v>
      </c>
      <c r="C76" s="4">
        <v>360562191</v>
      </c>
      <c r="E76" s="4">
        <v>0</v>
      </c>
      <c r="G76" s="4">
        <v>360562191</v>
      </c>
      <c r="I76" s="4">
        <v>2136568750</v>
      </c>
      <c r="K76" s="4">
        <v>0</v>
      </c>
      <c r="M76" s="4">
        <v>2136568750</v>
      </c>
    </row>
    <row r="77" spans="1:13" s="4" customFormat="1" ht="21">
      <c r="A77" s="8" t="s">
        <v>66</v>
      </c>
      <c r="C77" s="4">
        <v>1838401647</v>
      </c>
      <c r="E77" s="4">
        <v>0</v>
      </c>
      <c r="G77" s="4">
        <v>1838401647</v>
      </c>
      <c r="I77" s="4">
        <v>12349254234</v>
      </c>
      <c r="K77" s="4">
        <v>0</v>
      </c>
      <c r="M77" s="4">
        <v>12349254234</v>
      </c>
    </row>
    <row r="78" spans="1:13" s="4" customFormat="1" ht="21">
      <c r="A78" s="8" t="s">
        <v>65</v>
      </c>
      <c r="C78" s="4">
        <v>91943822</v>
      </c>
      <c r="E78" s="4">
        <v>0</v>
      </c>
      <c r="G78" s="4">
        <v>91943822</v>
      </c>
      <c r="I78" s="4">
        <v>3615773567</v>
      </c>
      <c r="K78" s="4">
        <v>0</v>
      </c>
      <c r="M78" s="4">
        <v>3615773567</v>
      </c>
    </row>
    <row r="79" spans="1:13" s="4" customFormat="1" ht="21">
      <c r="A79" s="8" t="s">
        <v>68</v>
      </c>
      <c r="C79" s="4">
        <v>24590</v>
      </c>
      <c r="E79" s="4">
        <v>0</v>
      </c>
      <c r="G79" s="4">
        <v>24590</v>
      </c>
      <c r="I79" s="4">
        <v>49079</v>
      </c>
      <c r="K79" s="4">
        <v>0</v>
      </c>
      <c r="M79" s="4">
        <v>49079</v>
      </c>
    </row>
    <row r="80" spans="1:13" s="4" customFormat="1" ht="21">
      <c r="A80" s="8" t="s">
        <v>65</v>
      </c>
      <c r="C80" s="4">
        <v>204281370</v>
      </c>
      <c r="E80" s="4">
        <v>0</v>
      </c>
      <c r="G80" s="4">
        <v>204281370</v>
      </c>
      <c r="I80" s="4">
        <v>1511964348</v>
      </c>
      <c r="K80" s="4">
        <v>0</v>
      </c>
      <c r="M80" s="4">
        <v>1511964348</v>
      </c>
    </row>
    <row r="81" spans="1:13" s="4" customFormat="1" ht="21">
      <c r="A81" s="8" t="s">
        <v>69</v>
      </c>
      <c r="C81" s="4">
        <v>6970109588</v>
      </c>
      <c r="E81" s="4">
        <v>0</v>
      </c>
      <c r="G81" s="4">
        <v>6970109588</v>
      </c>
      <c r="I81" s="4">
        <v>17438410946</v>
      </c>
      <c r="K81" s="4">
        <v>0</v>
      </c>
      <c r="M81" s="4">
        <v>17438410946</v>
      </c>
    </row>
    <row r="82" spans="1:13" s="4" customFormat="1" ht="21">
      <c r="A82" s="8" t="s">
        <v>69</v>
      </c>
      <c r="C82" s="4">
        <v>2925410958</v>
      </c>
      <c r="E82" s="4">
        <v>0</v>
      </c>
      <c r="G82" s="4">
        <v>2925410958</v>
      </c>
      <c r="I82" s="4">
        <v>7319041085</v>
      </c>
      <c r="K82" s="4">
        <v>0</v>
      </c>
      <c r="M82" s="4">
        <v>7319041085</v>
      </c>
    </row>
    <row r="83" spans="1:13" s="4" customFormat="1" ht="21">
      <c r="A83" s="8" t="s">
        <v>69</v>
      </c>
      <c r="C83" s="4">
        <v>2162260274</v>
      </c>
      <c r="E83" s="4">
        <v>0</v>
      </c>
      <c r="G83" s="4">
        <v>2162260274</v>
      </c>
      <c r="I83" s="4">
        <v>5409726016</v>
      </c>
      <c r="K83" s="4">
        <v>0</v>
      </c>
      <c r="M83" s="4">
        <v>5409726016</v>
      </c>
    </row>
    <row r="84" spans="1:13" s="4" customFormat="1" ht="21">
      <c r="A84" s="8" t="s">
        <v>69</v>
      </c>
      <c r="C84" s="4">
        <v>1526301370</v>
      </c>
      <c r="E84" s="4">
        <v>0</v>
      </c>
      <c r="G84" s="4">
        <v>1526301370</v>
      </c>
      <c r="I84" s="4">
        <v>3818630112</v>
      </c>
      <c r="K84" s="4">
        <v>0</v>
      </c>
      <c r="M84" s="4">
        <v>3818630112</v>
      </c>
    </row>
    <row r="85" spans="1:13" s="4" customFormat="1" ht="21">
      <c r="A85" s="8" t="s">
        <v>69</v>
      </c>
      <c r="C85" s="4">
        <v>915780821</v>
      </c>
      <c r="E85" s="4">
        <v>0</v>
      </c>
      <c r="G85" s="4">
        <v>915780821</v>
      </c>
      <c r="I85" s="4">
        <v>2291178076</v>
      </c>
      <c r="K85" s="4">
        <v>0</v>
      </c>
      <c r="M85" s="4">
        <v>2291178076</v>
      </c>
    </row>
    <row r="86" spans="1:13" s="4" customFormat="1" ht="21">
      <c r="A86" s="8" t="s">
        <v>69</v>
      </c>
      <c r="C86" s="4">
        <v>763150685</v>
      </c>
      <c r="E86" s="4">
        <v>0</v>
      </c>
      <c r="G86" s="4">
        <v>763150685</v>
      </c>
      <c r="I86" s="4">
        <v>1909315042</v>
      </c>
      <c r="K86" s="4">
        <v>0</v>
      </c>
      <c r="M86" s="4">
        <v>1909315042</v>
      </c>
    </row>
    <row r="87" spans="1:13" s="4" customFormat="1" ht="21">
      <c r="A87" s="8" t="s">
        <v>69</v>
      </c>
      <c r="C87" s="4">
        <v>635958904</v>
      </c>
      <c r="E87" s="4">
        <v>0</v>
      </c>
      <c r="G87" s="4">
        <v>635958904</v>
      </c>
      <c r="I87" s="4">
        <v>1591095877</v>
      </c>
      <c r="K87" s="4">
        <v>0</v>
      </c>
      <c r="M87" s="4">
        <v>1591095877</v>
      </c>
    </row>
    <row r="88" spans="1:13" s="4" customFormat="1" ht="21">
      <c r="A88" s="8" t="s">
        <v>69</v>
      </c>
      <c r="C88" s="4">
        <v>585082191</v>
      </c>
      <c r="E88" s="4">
        <v>0</v>
      </c>
      <c r="G88" s="4">
        <v>585082191</v>
      </c>
      <c r="I88" s="4">
        <v>1463808216</v>
      </c>
      <c r="K88" s="4">
        <v>0</v>
      </c>
      <c r="M88" s="4">
        <v>1463808216</v>
      </c>
    </row>
    <row r="89" spans="1:13" s="4" customFormat="1" ht="21">
      <c r="A89" s="8" t="s">
        <v>69</v>
      </c>
      <c r="C89" s="4">
        <v>585082191</v>
      </c>
      <c r="E89" s="4">
        <v>0</v>
      </c>
      <c r="G89" s="4">
        <v>585082191</v>
      </c>
      <c r="I89" s="4">
        <v>1463808216</v>
      </c>
      <c r="K89" s="4">
        <v>0</v>
      </c>
      <c r="M89" s="4">
        <v>1463808216</v>
      </c>
    </row>
    <row r="90" spans="1:13" s="4" customFormat="1" ht="21">
      <c r="A90" s="8" t="s">
        <v>69</v>
      </c>
      <c r="C90" s="4">
        <v>407013697</v>
      </c>
      <c r="E90" s="4">
        <v>0</v>
      </c>
      <c r="G90" s="4">
        <v>407013697</v>
      </c>
      <c r="I90" s="4">
        <v>1018301362</v>
      </c>
      <c r="K90" s="4">
        <v>0</v>
      </c>
      <c r="M90" s="4">
        <v>1018301362</v>
      </c>
    </row>
    <row r="91" spans="1:13" s="4" customFormat="1" ht="21">
      <c r="A91" s="8" t="s">
        <v>69</v>
      </c>
      <c r="C91" s="4">
        <v>407013697</v>
      </c>
      <c r="E91" s="4">
        <v>0</v>
      </c>
      <c r="G91" s="4">
        <v>407013697</v>
      </c>
      <c r="I91" s="4">
        <v>1018301362</v>
      </c>
      <c r="K91" s="4">
        <v>0</v>
      </c>
      <c r="M91" s="4">
        <v>1018301362</v>
      </c>
    </row>
    <row r="92" spans="1:13" s="4" customFormat="1" ht="21">
      <c r="A92" s="8" t="s">
        <v>69</v>
      </c>
      <c r="C92" s="4">
        <v>356136986</v>
      </c>
      <c r="E92" s="4">
        <v>0</v>
      </c>
      <c r="G92" s="4">
        <v>356136986</v>
      </c>
      <c r="I92" s="4">
        <v>891013676</v>
      </c>
      <c r="K92" s="4">
        <v>0</v>
      </c>
      <c r="M92" s="4">
        <v>891013676</v>
      </c>
    </row>
    <row r="93" spans="1:13" s="4" customFormat="1" ht="21">
      <c r="A93" s="8" t="s">
        <v>69</v>
      </c>
      <c r="C93" s="4">
        <v>356136986</v>
      </c>
      <c r="E93" s="4">
        <v>0</v>
      </c>
      <c r="G93" s="4">
        <v>356136986</v>
      </c>
      <c r="I93" s="4">
        <v>891013676</v>
      </c>
      <c r="K93" s="4">
        <v>0</v>
      </c>
      <c r="M93" s="4">
        <v>891013676</v>
      </c>
    </row>
    <row r="94" spans="1:13" s="4" customFormat="1" ht="21">
      <c r="A94" s="8" t="s">
        <v>69</v>
      </c>
      <c r="C94" s="4">
        <v>279821917</v>
      </c>
      <c r="E94" s="4">
        <v>0</v>
      </c>
      <c r="G94" s="4">
        <v>279821917</v>
      </c>
      <c r="I94" s="4">
        <v>700082171</v>
      </c>
      <c r="K94" s="4">
        <v>0</v>
      </c>
      <c r="M94" s="4">
        <v>700082171</v>
      </c>
    </row>
    <row r="95" spans="1:13" s="4" customFormat="1" ht="21">
      <c r="A95" s="8" t="s">
        <v>65</v>
      </c>
      <c r="C95" s="4">
        <v>4257329260</v>
      </c>
      <c r="E95" s="4">
        <v>0</v>
      </c>
      <c r="G95" s="4">
        <v>4257329260</v>
      </c>
      <c r="I95" s="4">
        <v>9416830158</v>
      </c>
      <c r="K95" s="4">
        <v>0</v>
      </c>
      <c r="M95" s="4">
        <v>9416830158</v>
      </c>
    </row>
    <row r="96" spans="1:13" s="4" customFormat="1" ht="21">
      <c r="A96" s="8" t="s">
        <v>65</v>
      </c>
      <c r="C96" s="4">
        <v>3938283</v>
      </c>
      <c r="E96" s="4">
        <v>0</v>
      </c>
      <c r="G96" s="4">
        <v>3938283</v>
      </c>
      <c r="I96" s="4">
        <v>6215589</v>
      </c>
      <c r="K96" s="4">
        <v>0</v>
      </c>
      <c r="M96" s="4">
        <v>6215589</v>
      </c>
    </row>
    <row r="97" spans="1:13" s="4" customFormat="1" ht="21">
      <c r="A97" s="8" t="s">
        <v>69</v>
      </c>
      <c r="C97" s="4">
        <v>182</v>
      </c>
      <c r="E97" s="4">
        <v>0</v>
      </c>
      <c r="G97" s="4">
        <v>182</v>
      </c>
      <c r="I97" s="4">
        <v>182</v>
      </c>
      <c r="K97" s="4">
        <v>0</v>
      </c>
      <c r="M97" s="4">
        <v>182</v>
      </c>
    </row>
    <row r="98" spans="1:13" s="4" customFormat="1" ht="21">
      <c r="A98" s="8" t="s">
        <v>70</v>
      </c>
      <c r="C98" s="4">
        <v>20547</v>
      </c>
      <c r="E98" s="4">
        <v>0</v>
      </c>
      <c r="G98" s="4">
        <v>20547</v>
      </c>
      <c r="I98" s="4">
        <v>20547</v>
      </c>
      <c r="K98" s="4">
        <v>0</v>
      </c>
      <c r="M98" s="4">
        <v>20547</v>
      </c>
    </row>
    <row r="99" spans="1:13" s="4" customFormat="1" ht="21">
      <c r="A99" s="8" t="s">
        <v>69</v>
      </c>
      <c r="C99" s="4">
        <v>184293122</v>
      </c>
      <c r="E99" s="4">
        <v>0</v>
      </c>
      <c r="G99" s="4">
        <v>184293122</v>
      </c>
      <c r="I99" s="4">
        <v>184293122</v>
      </c>
      <c r="K99" s="4">
        <v>0</v>
      </c>
      <c r="M99" s="4">
        <v>184293122</v>
      </c>
    </row>
    <row r="100" spans="1:13" s="4" customFormat="1" ht="21">
      <c r="A100" s="8" t="s">
        <v>69</v>
      </c>
      <c r="C100" s="4">
        <v>285324410</v>
      </c>
      <c r="E100" s="4">
        <v>0</v>
      </c>
      <c r="G100" s="4">
        <v>285324410</v>
      </c>
      <c r="I100" s="4">
        <v>285324410</v>
      </c>
      <c r="K100" s="4">
        <v>0</v>
      </c>
      <c r="M100" s="4">
        <v>285324410</v>
      </c>
    </row>
    <row r="101" spans="1:13" s="4" customFormat="1" ht="21">
      <c r="A101" s="8" t="s">
        <v>69</v>
      </c>
      <c r="C101" s="4">
        <v>613473286</v>
      </c>
      <c r="E101" s="4">
        <v>0</v>
      </c>
      <c r="G101" s="4">
        <v>613473286</v>
      </c>
      <c r="I101" s="4">
        <v>613473286</v>
      </c>
      <c r="K101" s="4">
        <v>0</v>
      </c>
      <c r="M101" s="4">
        <v>613473286</v>
      </c>
    </row>
    <row r="102" spans="1:13" s="4" customFormat="1" ht="21">
      <c r="A102" s="8" t="s">
        <v>69</v>
      </c>
      <c r="C102" s="4">
        <v>460832054</v>
      </c>
      <c r="E102" s="4">
        <v>0</v>
      </c>
      <c r="G102" s="4">
        <v>460832054</v>
      </c>
      <c r="I102" s="4">
        <v>460832054</v>
      </c>
      <c r="K102" s="4">
        <v>0</v>
      </c>
      <c r="M102" s="4">
        <v>460832054</v>
      </c>
    </row>
    <row r="103" spans="1:13" s="4" customFormat="1" ht="21">
      <c r="A103" s="8" t="s">
        <v>69</v>
      </c>
      <c r="C103" s="4">
        <v>300580766</v>
      </c>
      <c r="E103" s="4">
        <v>0</v>
      </c>
      <c r="G103" s="4">
        <v>300580766</v>
      </c>
      <c r="I103" s="4">
        <v>300580766</v>
      </c>
      <c r="K103" s="4">
        <v>0</v>
      </c>
      <c r="M103" s="4">
        <v>300580766</v>
      </c>
    </row>
    <row r="104" spans="1:13" s="4" customFormat="1" ht="21">
      <c r="A104" s="8" t="s">
        <v>69</v>
      </c>
      <c r="C104" s="4">
        <v>179225506</v>
      </c>
      <c r="E104" s="4">
        <v>0</v>
      </c>
      <c r="G104" s="4">
        <v>179225506</v>
      </c>
      <c r="I104" s="4">
        <v>179225506</v>
      </c>
      <c r="K104" s="4">
        <v>0</v>
      </c>
      <c r="M104" s="4">
        <v>179225506</v>
      </c>
    </row>
    <row r="105" spans="1:13" s="4" customFormat="1" ht="21">
      <c r="A105" s="8" t="s">
        <v>69</v>
      </c>
      <c r="C105" s="4">
        <v>212720794</v>
      </c>
      <c r="E105" s="4">
        <v>0</v>
      </c>
      <c r="G105" s="4">
        <v>212720794</v>
      </c>
      <c r="I105" s="4">
        <v>212720794</v>
      </c>
      <c r="K105" s="4">
        <v>0</v>
      </c>
      <c r="M105" s="4">
        <v>212720794</v>
      </c>
    </row>
    <row r="106" spans="1:13" s="4" customFormat="1" ht="21">
      <c r="A106" s="8" t="s">
        <v>69</v>
      </c>
      <c r="C106" s="4">
        <v>599620190</v>
      </c>
      <c r="E106" s="4">
        <v>0</v>
      </c>
      <c r="G106" s="4">
        <v>599620190</v>
      </c>
      <c r="I106" s="4">
        <v>599620190</v>
      </c>
      <c r="K106" s="4">
        <v>0</v>
      </c>
      <c r="M106" s="4">
        <v>599620190</v>
      </c>
    </row>
    <row r="107" spans="1:13" s="4" customFormat="1" ht="21">
      <c r="A107" s="8" t="s">
        <v>69</v>
      </c>
      <c r="C107" s="4">
        <v>124472464</v>
      </c>
      <c r="E107" s="4">
        <v>0</v>
      </c>
      <c r="G107" s="4">
        <v>124472464</v>
      </c>
      <c r="I107" s="4">
        <v>124472464</v>
      </c>
      <c r="K107" s="4">
        <v>0</v>
      </c>
      <c r="M107" s="4">
        <v>124472464</v>
      </c>
    </row>
    <row r="108" spans="1:13" s="4" customFormat="1" ht="21">
      <c r="A108" s="8" t="s">
        <v>69</v>
      </c>
      <c r="C108" s="4">
        <v>152801752</v>
      </c>
      <c r="E108" s="4">
        <v>0</v>
      </c>
      <c r="G108" s="4">
        <v>152801752</v>
      </c>
      <c r="I108" s="4">
        <v>152801752</v>
      </c>
      <c r="K108" s="4">
        <v>0</v>
      </c>
      <c r="M108" s="4">
        <v>152801752</v>
      </c>
    </row>
    <row r="109" spans="1:13" s="4" customFormat="1" ht="21">
      <c r="A109" s="8" t="s">
        <v>69</v>
      </c>
      <c r="C109" s="4">
        <v>717590712</v>
      </c>
      <c r="E109" s="4">
        <v>0</v>
      </c>
      <c r="G109" s="4">
        <v>717590712</v>
      </c>
      <c r="I109" s="4">
        <v>717590712</v>
      </c>
      <c r="K109" s="4">
        <v>0</v>
      </c>
      <c r="M109" s="4">
        <v>717590712</v>
      </c>
    </row>
    <row r="110" spans="1:13" s="4" customFormat="1" ht="21">
      <c r="A110" s="8" t="s">
        <v>69</v>
      </c>
      <c r="C110" s="4">
        <v>400295094</v>
      </c>
      <c r="E110" s="4">
        <v>0</v>
      </c>
      <c r="G110" s="4">
        <v>400295094</v>
      </c>
      <c r="I110" s="4">
        <v>400295094</v>
      </c>
      <c r="K110" s="4">
        <v>0</v>
      </c>
      <c r="M110" s="4">
        <v>400295094</v>
      </c>
    </row>
    <row r="111" spans="1:13" s="4" customFormat="1" ht="21">
      <c r="A111" s="8" t="s">
        <v>69</v>
      </c>
      <c r="C111" s="4">
        <v>424059040</v>
      </c>
      <c r="E111" s="4">
        <v>0</v>
      </c>
      <c r="G111" s="4">
        <v>424059040</v>
      </c>
      <c r="I111" s="4">
        <v>424059040</v>
      </c>
      <c r="K111" s="4">
        <v>0</v>
      </c>
      <c r="M111" s="4">
        <v>424059040</v>
      </c>
    </row>
    <row r="112" spans="1:13" s="4" customFormat="1" ht="21">
      <c r="A112" s="8" t="s">
        <v>69</v>
      </c>
      <c r="C112" s="4">
        <v>1463612546</v>
      </c>
      <c r="E112" s="4">
        <v>0</v>
      </c>
      <c r="G112" s="4">
        <v>1463612546</v>
      </c>
      <c r="I112" s="4">
        <v>1463612546</v>
      </c>
      <c r="K112" s="4">
        <v>0</v>
      </c>
      <c r="M112" s="4">
        <v>1463612546</v>
      </c>
    </row>
    <row r="113" spans="1:13" s="4" customFormat="1" ht="21">
      <c r="A113" s="8" t="s">
        <v>69</v>
      </c>
      <c r="C113" s="4">
        <v>285849122</v>
      </c>
      <c r="E113" s="4">
        <v>0</v>
      </c>
      <c r="G113" s="4">
        <v>285849122</v>
      </c>
      <c r="I113" s="4">
        <v>285849122</v>
      </c>
      <c r="K113" s="4">
        <v>0</v>
      </c>
      <c r="M113" s="4">
        <v>285849122</v>
      </c>
    </row>
    <row r="114" spans="1:13" s="4" customFormat="1" ht="21">
      <c r="A114" s="8" t="s">
        <v>69</v>
      </c>
      <c r="C114" s="4">
        <v>384232684</v>
      </c>
      <c r="E114" s="4">
        <v>0</v>
      </c>
      <c r="G114" s="4">
        <v>384232684</v>
      </c>
      <c r="I114" s="4">
        <v>384232684</v>
      </c>
      <c r="K114" s="4">
        <v>0</v>
      </c>
      <c r="M114" s="4">
        <v>384232684</v>
      </c>
    </row>
    <row r="115" spans="1:13" s="4" customFormat="1" ht="21.75" thickBot="1">
      <c r="A115" s="8" t="s">
        <v>69</v>
      </c>
      <c r="C115" s="4">
        <v>431506848</v>
      </c>
      <c r="E115" s="4">
        <v>0</v>
      </c>
      <c r="G115" s="4">
        <v>431506848</v>
      </c>
      <c r="I115" s="4">
        <v>431506848</v>
      </c>
      <c r="K115" s="4">
        <v>0</v>
      </c>
      <c r="M115" s="4">
        <v>431506848</v>
      </c>
    </row>
    <row r="116" spans="1:13" s="10" customFormat="1" ht="24.75" thickBot="1">
      <c r="A116" s="10" t="s">
        <v>37</v>
      </c>
      <c r="C116" s="11">
        <f>SUM(C8:C115)</f>
        <v>137743820268</v>
      </c>
      <c r="E116" s="11">
        <f>SUM(E8:E115)</f>
        <v>0</v>
      </c>
      <c r="G116" s="11">
        <f>SUM(G8:G115)</f>
        <v>137743820268</v>
      </c>
      <c r="I116" s="11">
        <f>SUM(I8:I115)</f>
        <v>1083637189775</v>
      </c>
      <c r="K116" s="11">
        <f>SUM(K8:K115)</f>
        <v>123417714</v>
      </c>
      <c r="M116" s="11">
        <f>SUM(M8:M115)</f>
        <v>1083513772061</v>
      </c>
    </row>
    <row r="117" spans="1:13" ht="15.75" thickTop="1"/>
    <row r="118" spans="1:13">
      <c r="K118" s="45"/>
    </row>
  </sheetData>
  <mergeCells count="6">
    <mergeCell ref="A2:M2"/>
    <mergeCell ref="A3:M3"/>
    <mergeCell ref="A4:M4"/>
    <mergeCell ref="A5:M5"/>
    <mergeCell ref="C6:G6"/>
    <mergeCell ref="I6:M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R46"/>
  <sheetViews>
    <sheetView rightToLeft="1" topLeftCell="B20" workbookViewId="0">
      <selection activeCell="J39" sqref="J39"/>
    </sheetView>
  </sheetViews>
  <sheetFormatPr defaultRowHeight="15"/>
  <cols>
    <col min="1" max="1" width="0" style="1" hidden="1" customWidth="1"/>
    <col min="2" max="2" width="34.7109375" style="1" bestFit="1" customWidth="1"/>
    <col min="3" max="3" width="1" style="1" customWidth="1"/>
    <col min="4" max="4" width="20" style="1" customWidth="1"/>
    <col min="5" max="5" width="1" style="1" customWidth="1"/>
    <col min="6" max="6" width="24" style="1" customWidth="1"/>
    <col min="7" max="7" width="1" style="1" customWidth="1"/>
    <col min="8" max="8" width="24.85546875" style="1" bestFit="1" customWidth="1"/>
    <col min="9" max="9" width="1" style="1" customWidth="1"/>
    <col min="10" max="10" width="28" style="1" customWidth="1"/>
    <col min="11" max="11" width="1" style="1" customWidth="1"/>
    <col min="12" max="12" width="21" style="1" customWidth="1"/>
    <col min="13" max="13" width="1" style="1" customWidth="1"/>
    <col min="14" max="14" width="27.7109375" style="1" bestFit="1" customWidth="1"/>
    <col min="15" max="15" width="1" style="1" customWidth="1"/>
    <col min="16" max="16" width="27.5703125" style="1" bestFit="1" customWidth="1"/>
    <col min="17" max="17" width="1" style="1" customWidth="1"/>
    <col min="18" max="18" width="28" style="1" customWidth="1"/>
    <col min="19" max="19" width="1" style="1" customWidth="1"/>
    <col min="20" max="16384" width="9.140625" style="1"/>
  </cols>
  <sheetData>
    <row r="2" spans="1:18" s="4" customFormat="1" ht="26.25">
      <c r="B2" s="50" t="s">
        <v>0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  <c r="H2" s="50" t="s">
        <v>0</v>
      </c>
      <c r="I2" s="50" t="s">
        <v>0</v>
      </c>
      <c r="J2" s="50" t="s">
        <v>0</v>
      </c>
      <c r="K2" s="50" t="s">
        <v>0</v>
      </c>
      <c r="L2" s="50" t="s">
        <v>0</v>
      </c>
      <c r="M2" s="50" t="s">
        <v>0</v>
      </c>
      <c r="N2" s="50" t="s">
        <v>0</v>
      </c>
      <c r="O2" s="50" t="s">
        <v>0</v>
      </c>
      <c r="P2" s="50" t="s">
        <v>0</v>
      </c>
      <c r="Q2" s="50" t="s">
        <v>0</v>
      </c>
      <c r="R2" s="50" t="s">
        <v>0</v>
      </c>
    </row>
    <row r="3" spans="1:18" s="4" customFormat="1" ht="26.25">
      <c r="B3" s="50" t="s">
        <v>71</v>
      </c>
      <c r="C3" s="50" t="s">
        <v>71</v>
      </c>
      <c r="D3" s="50" t="s">
        <v>71</v>
      </c>
      <c r="E3" s="50" t="s">
        <v>71</v>
      </c>
      <c r="F3" s="50" t="s">
        <v>71</v>
      </c>
      <c r="G3" s="50" t="s">
        <v>71</v>
      </c>
      <c r="H3" s="50" t="s">
        <v>71</v>
      </c>
      <c r="I3" s="50" t="s">
        <v>71</v>
      </c>
      <c r="J3" s="50" t="s">
        <v>71</v>
      </c>
      <c r="K3" s="50" t="s">
        <v>71</v>
      </c>
      <c r="L3" s="50" t="s">
        <v>71</v>
      </c>
      <c r="M3" s="50" t="s">
        <v>71</v>
      </c>
      <c r="N3" s="50" t="s">
        <v>71</v>
      </c>
      <c r="O3" s="50" t="s">
        <v>71</v>
      </c>
      <c r="P3" s="50" t="s">
        <v>71</v>
      </c>
      <c r="Q3" s="50" t="s">
        <v>71</v>
      </c>
      <c r="R3" s="50" t="s">
        <v>71</v>
      </c>
    </row>
    <row r="4" spans="1:18" s="4" customFormat="1" ht="26.25">
      <c r="B4" s="50" t="s">
        <v>2</v>
      </c>
      <c r="C4" s="50" t="s">
        <v>2</v>
      </c>
      <c r="D4" s="50" t="s">
        <v>2</v>
      </c>
      <c r="E4" s="50" t="s">
        <v>2</v>
      </c>
      <c r="F4" s="50" t="s">
        <v>2</v>
      </c>
      <c r="G4" s="50" t="s">
        <v>2</v>
      </c>
      <c r="H4" s="50" t="s">
        <v>2</v>
      </c>
      <c r="I4" s="50" t="s">
        <v>2</v>
      </c>
      <c r="J4" s="50" t="s">
        <v>2</v>
      </c>
      <c r="K4" s="50" t="s">
        <v>2</v>
      </c>
      <c r="L4" s="50" t="s">
        <v>2</v>
      </c>
      <c r="M4" s="50" t="s">
        <v>2</v>
      </c>
      <c r="N4" s="50" t="s">
        <v>2</v>
      </c>
      <c r="O4" s="50" t="s">
        <v>2</v>
      </c>
      <c r="P4" s="50" t="s">
        <v>2</v>
      </c>
      <c r="Q4" s="50" t="s">
        <v>2</v>
      </c>
      <c r="R4" s="50" t="s">
        <v>2</v>
      </c>
    </row>
    <row r="5" spans="1:18" customFormat="1" ht="28.5">
      <c r="B5" s="51" t="s">
        <v>162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1:18" s="4" customFormat="1" ht="27" thickBot="1">
      <c r="B6" s="48"/>
      <c r="D6" s="49" t="s">
        <v>115</v>
      </c>
      <c r="E6" s="49" t="s">
        <v>73</v>
      </c>
      <c r="F6" s="49" t="s">
        <v>73</v>
      </c>
      <c r="G6" s="49" t="s">
        <v>73</v>
      </c>
      <c r="H6" s="49" t="s">
        <v>73</v>
      </c>
      <c r="I6" s="49" t="s">
        <v>73</v>
      </c>
      <c r="J6" s="49" t="s">
        <v>73</v>
      </c>
      <c r="L6" s="49" t="s">
        <v>116</v>
      </c>
      <c r="M6" s="49" t="s">
        <v>74</v>
      </c>
      <c r="N6" s="49" t="s">
        <v>74</v>
      </c>
      <c r="O6" s="49" t="s">
        <v>74</v>
      </c>
      <c r="P6" s="49" t="s">
        <v>74</v>
      </c>
      <c r="Q6" s="49" t="s">
        <v>74</v>
      </c>
      <c r="R6" s="49" t="s">
        <v>74</v>
      </c>
    </row>
    <row r="7" spans="1:18" s="4" customFormat="1" ht="27" thickBot="1">
      <c r="A7" s="4" t="s">
        <v>163</v>
      </c>
      <c r="B7" s="44" t="s">
        <v>3</v>
      </c>
      <c r="D7" s="7" t="s">
        <v>7</v>
      </c>
      <c r="F7" s="7" t="s">
        <v>89</v>
      </c>
      <c r="H7" s="7" t="s">
        <v>90</v>
      </c>
      <c r="J7" s="7" t="s">
        <v>92</v>
      </c>
      <c r="L7" s="7" t="s">
        <v>7</v>
      </c>
      <c r="N7" s="7" t="s">
        <v>89</v>
      </c>
      <c r="P7" s="7" t="s">
        <v>90</v>
      </c>
      <c r="R7" s="7" t="s">
        <v>92</v>
      </c>
    </row>
    <row r="8" spans="1:18" s="4" customFormat="1" ht="21">
      <c r="A8" s="4">
        <v>1</v>
      </c>
      <c r="B8" s="8" t="s">
        <v>20</v>
      </c>
      <c r="D8" s="4">
        <v>260498</v>
      </c>
      <c r="F8" s="4">
        <v>10120066499</v>
      </c>
      <c r="H8" s="4">
        <v>10020881845</v>
      </c>
      <c r="J8" s="4">
        <f>F8-H8</f>
        <v>99184654</v>
      </c>
      <c r="L8" s="4">
        <v>18624402</v>
      </c>
      <c r="N8" s="4">
        <v>653891183431</v>
      </c>
      <c r="P8" s="4">
        <v>645980059977</v>
      </c>
      <c r="R8" s="4">
        <v>7911123454</v>
      </c>
    </row>
    <row r="9" spans="1:18" s="4" customFormat="1" ht="21">
      <c r="A9" s="4">
        <v>24</v>
      </c>
      <c r="B9" s="8" t="s">
        <v>17</v>
      </c>
      <c r="D9" s="4">
        <v>0</v>
      </c>
      <c r="F9" s="4">
        <v>0</v>
      </c>
      <c r="H9" s="4">
        <v>0</v>
      </c>
      <c r="J9" s="4">
        <f t="shared" ref="J9:J41" si="0">F9-H9</f>
        <v>0</v>
      </c>
      <c r="L9" s="4">
        <v>696442381</v>
      </c>
      <c r="N9" s="4">
        <v>1812072181309</v>
      </c>
      <c r="P9" s="4">
        <v>1747898583802</v>
      </c>
      <c r="R9" s="4">
        <v>64173597507</v>
      </c>
    </row>
    <row r="10" spans="1:18" s="4" customFormat="1" ht="21">
      <c r="A10" s="4">
        <v>6</v>
      </c>
      <c r="B10" s="8" t="s">
        <v>18</v>
      </c>
      <c r="D10" s="4">
        <v>965722</v>
      </c>
      <c r="F10" s="4">
        <v>24238466191</v>
      </c>
      <c r="H10" s="4">
        <v>25894628606</v>
      </c>
      <c r="J10" s="4">
        <f t="shared" si="0"/>
        <v>-1656162415</v>
      </c>
      <c r="L10" s="4">
        <v>470268311</v>
      </c>
      <c r="N10" s="4">
        <v>10581457275587</v>
      </c>
      <c r="P10" s="4">
        <v>10184801499907</v>
      </c>
      <c r="R10" s="4">
        <v>396655775680</v>
      </c>
    </row>
    <row r="11" spans="1:18" s="4" customFormat="1" ht="21">
      <c r="A11" s="4">
        <v>7</v>
      </c>
      <c r="B11" s="8" t="s">
        <v>26</v>
      </c>
      <c r="D11" s="4">
        <v>7378926</v>
      </c>
      <c r="F11" s="4">
        <v>142144960678</v>
      </c>
      <c r="H11" s="4">
        <v>147952570930</v>
      </c>
      <c r="J11" s="4">
        <f t="shared" si="0"/>
        <v>-5807610252</v>
      </c>
      <c r="L11" s="4">
        <v>403191335</v>
      </c>
      <c r="N11" s="4">
        <v>6773143408205</v>
      </c>
      <c r="P11" s="4">
        <v>6257692376180</v>
      </c>
      <c r="R11" s="4">
        <v>515451032025</v>
      </c>
    </row>
    <row r="12" spans="1:18" s="4" customFormat="1" ht="21">
      <c r="A12" s="4">
        <v>25</v>
      </c>
      <c r="B12" s="8" t="s">
        <v>21</v>
      </c>
      <c r="D12" s="4">
        <v>0</v>
      </c>
      <c r="F12" s="4">
        <v>0</v>
      </c>
      <c r="H12" s="4">
        <v>0</v>
      </c>
      <c r="J12" s="4">
        <f t="shared" si="0"/>
        <v>0</v>
      </c>
      <c r="L12" s="4">
        <v>54554184</v>
      </c>
      <c r="N12" s="4">
        <v>354456392960</v>
      </c>
      <c r="P12" s="4">
        <v>529148350204</v>
      </c>
      <c r="R12" s="4">
        <v>-174691957244</v>
      </c>
    </row>
    <row r="13" spans="1:18" s="4" customFormat="1" ht="21">
      <c r="A13" s="4">
        <v>8</v>
      </c>
      <c r="B13" s="8" t="s">
        <v>23</v>
      </c>
      <c r="D13" s="4">
        <v>1118288</v>
      </c>
      <c r="F13" s="4">
        <v>10905975294</v>
      </c>
      <c r="H13" s="4">
        <v>12346564829</v>
      </c>
      <c r="J13" s="4">
        <f t="shared" si="0"/>
        <v>-1440589535</v>
      </c>
      <c r="L13" s="4">
        <v>741795051</v>
      </c>
      <c r="N13" s="4">
        <v>7848102816093</v>
      </c>
      <c r="P13" s="4">
        <v>7820617522382</v>
      </c>
      <c r="R13" s="4">
        <v>27485293711</v>
      </c>
    </row>
    <row r="14" spans="1:18" s="4" customFormat="1" ht="21">
      <c r="A14" s="4">
        <v>16</v>
      </c>
      <c r="B14" s="8" t="s">
        <v>31</v>
      </c>
      <c r="D14" s="4">
        <v>100000</v>
      </c>
      <c r="F14" s="4">
        <v>2556057110</v>
      </c>
      <c r="H14" s="4">
        <v>2241130154</v>
      </c>
      <c r="J14" s="4">
        <f t="shared" si="0"/>
        <v>314926956</v>
      </c>
      <c r="L14" s="4">
        <v>12350000</v>
      </c>
      <c r="N14" s="4">
        <v>303384585681</v>
      </c>
      <c r="P14" s="4">
        <v>275775559779</v>
      </c>
      <c r="R14" s="4">
        <v>27609025902</v>
      </c>
    </row>
    <row r="15" spans="1:18" s="4" customFormat="1" ht="21">
      <c r="A15" s="4">
        <v>17</v>
      </c>
      <c r="B15" s="8" t="s">
        <v>25</v>
      </c>
      <c r="D15" s="4">
        <v>46010294</v>
      </c>
      <c r="F15" s="4">
        <v>1328001908103</v>
      </c>
      <c r="H15" s="4">
        <v>1575451845633</v>
      </c>
      <c r="J15" s="4">
        <f t="shared" si="0"/>
        <v>-247449937530</v>
      </c>
      <c r="L15" s="4">
        <v>1179704510</v>
      </c>
      <c r="N15" s="4">
        <v>34747415951656</v>
      </c>
      <c r="P15" s="4">
        <v>34375356402086</v>
      </c>
      <c r="R15" s="4">
        <v>372059549570</v>
      </c>
    </row>
    <row r="16" spans="1:18" s="4" customFormat="1" ht="21">
      <c r="A16" s="4">
        <v>18</v>
      </c>
      <c r="B16" s="8" t="s">
        <v>24</v>
      </c>
      <c r="D16" s="4">
        <v>2957453</v>
      </c>
      <c r="F16" s="4">
        <v>62320667393</v>
      </c>
      <c r="H16" s="4">
        <v>68861986792</v>
      </c>
      <c r="J16" s="4">
        <f t="shared" si="0"/>
        <v>-6541319399</v>
      </c>
      <c r="L16" s="4">
        <v>484678877</v>
      </c>
      <c r="N16" s="4">
        <v>10849499716560</v>
      </c>
      <c r="P16" s="4">
        <v>10681853737260</v>
      </c>
      <c r="R16" s="4">
        <v>167645979300</v>
      </c>
    </row>
    <row r="17" spans="1:18" s="4" customFormat="1" ht="21">
      <c r="A17" s="4">
        <v>19</v>
      </c>
      <c r="B17" s="8" t="s">
        <v>30</v>
      </c>
      <c r="D17" s="4">
        <v>1400000</v>
      </c>
      <c r="F17" s="4">
        <v>54536482280</v>
      </c>
      <c r="H17" s="4">
        <v>44287428055</v>
      </c>
      <c r="J17" s="4">
        <f t="shared" si="0"/>
        <v>10249054225</v>
      </c>
      <c r="L17" s="4">
        <v>25000000</v>
      </c>
      <c r="N17" s="4">
        <v>888779417528</v>
      </c>
      <c r="P17" s="4">
        <v>790854256770</v>
      </c>
      <c r="R17" s="4">
        <v>97925160758</v>
      </c>
    </row>
    <row r="18" spans="1:18" s="4" customFormat="1" ht="21">
      <c r="A18" s="4">
        <v>14</v>
      </c>
      <c r="B18" s="8" t="s">
        <v>27</v>
      </c>
      <c r="D18" s="4">
        <v>6817352</v>
      </c>
      <c r="F18" s="4">
        <v>89478020521</v>
      </c>
      <c r="H18" s="4">
        <v>104007313809</v>
      </c>
      <c r="J18" s="4">
        <f t="shared" si="0"/>
        <v>-14529293288</v>
      </c>
      <c r="L18" s="4">
        <v>721716360</v>
      </c>
      <c r="N18" s="4">
        <v>9419847875441</v>
      </c>
      <c r="P18" s="4">
        <v>9058003158781</v>
      </c>
      <c r="R18" s="4">
        <v>361844716660</v>
      </c>
    </row>
    <row r="19" spans="1:18" s="4" customFormat="1" ht="21">
      <c r="A19" s="4">
        <v>15</v>
      </c>
      <c r="B19" s="8" t="s">
        <v>28</v>
      </c>
      <c r="D19" s="4">
        <v>2800000</v>
      </c>
      <c r="F19" s="4">
        <v>28433441125</v>
      </c>
      <c r="H19" s="4">
        <v>31721341518</v>
      </c>
      <c r="J19" s="4">
        <f t="shared" si="0"/>
        <v>-3287900393</v>
      </c>
      <c r="L19" s="4">
        <v>540764909</v>
      </c>
      <c r="N19" s="4">
        <v>5293049720277</v>
      </c>
      <c r="P19" s="4">
        <v>5139530145662</v>
      </c>
      <c r="R19" s="4">
        <v>153519574615</v>
      </c>
    </row>
    <row r="20" spans="1:18" s="4" customFormat="1" ht="21">
      <c r="A20" s="4">
        <v>20</v>
      </c>
      <c r="B20" s="8" t="s">
        <v>36</v>
      </c>
      <c r="D20" s="4">
        <v>0</v>
      </c>
      <c r="F20" s="4">
        <v>0</v>
      </c>
      <c r="H20" s="4">
        <v>0</v>
      </c>
      <c r="J20" s="4">
        <f t="shared" si="0"/>
        <v>0</v>
      </c>
      <c r="L20" s="4">
        <v>220391805</v>
      </c>
      <c r="N20" s="4">
        <v>1562012480171</v>
      </c>
      <c r="P20" s="4">
        <v>1405402836752</v>
      </c>
      <c r="R20" s="4">
        <v>156609643419</v>
      </c>
    </row>
    <row r="21" spans="1:18" s="4" customFormat="1" ht="21">
      <c r="A21" s="4">
        <v>2</v>
      </c>
      <c r="B21" s="8" t="s">
        <v>15</v>
      </c>
      <c r="D21" s="4">
        <v>52155677</v>
      </c>
      <c r="F21" s="4">
        <v>27679337620185</v>
      </c>
      <c r="H21" s="4">
        <v>26575809361565</v>
      </c>
      <c r="J21" s="4">
        <f t="shared" si="0"/>
        <v>1103528258620</v>
      </c>
      <c r="L21" s="4">
        <v>1925398678</v>
      </c>
      <c r="N21" s="4">
        <v>554989141908647</v>
      </c>
      <c r="P21" s="4">
        <v>540532986487296</v>
      </c>
      <c r="R21" s="4">
        <v>14453483014185</v>
      </c>
    </row>
    <row r="22" spans="1:18" s="4" customFormat="1" ht="21">
      <c r="A22" s="4">
        <v>21</v>
      </c>
      <c r="B22" s="8" t="s">
        <v>93</v>
      </c>
      <c r="D22" s="4">
        <v>0</v>
      </c>
      <c r="F22" s="4">
        <v>0</v>
      </c>
      <c r="H22" s="4">
        <v>0</v>
      </c>
      <c r="J22" s="4">
        <f t="shared" si="0"/>
        <v>0</v>
      </c>
      <c r="L22" s="4">
        <v>75900000</v>
      </c>
      <c r="N22" s="4">
        <v>1400899644300</v>
      </c>
      <c r="P22" s="4">
        <v>1264747856250</v>
      </c>
      <c r="R22" s="4">
        <v>136151788050</v>
      </c>
    </row>
    <row r="23" spans="1:18" s="4" customFormat="1" ht="21">
      <c r="A23" s="4">
        <v>9</v>
      </c>
      <c r="B23" s="8" t="s">
        <v>35</v>
      </c>
      <c r="D23" s="4">
        <v>2175226</v>
      </c>
      <c r="F23" s="4">
        <v>200817237960</v>
      </c>
      <c r="H23" s="4">
        <v>197933972040</v>
      </c>
      <c r="J23" s="4">
        <f t="shared" si="0"/>
        <v>2883265920</v>
      </c>
      <c r="L23" s="4">
        <v>58897202</v>
      </c>
      <c r="N23" s="4">
        <v>5147122397721</v>
      </c>
      <c r="P23" s="4">
        <v>5118903277163</v>
      </c>
      <c r="R23" s="4">
        <v>28219120558</v>
      </c>
    </row>
    <row r="24" spans="1:18" s="4" customFormat="1" ht="21">
      <c r="A24" s="4">
        <v>26</v>
      </c>
      <c r="B24" s="8" t="s">
        <v>96</v>
      </c>
      <c r="D24" s="4">
        <v>0</v>
      </c>
      <c r="F24" s="4">
        <v>0</v>
      </c>
      <c r="H24" s="4">
        <v>0</v>
      </c>
      <c r="J24" s="4">
        <f t="shared" si="0"/>
        <v>0</v>
      </c>
      <c r="L24" s="4">
        <v>157009185</v>
      </c>
      <c r="N24" s="4">
        <v>17186129575701</v>
      </c>
      <c r="P24" s="4">
        <v>17133496984718</v>
      </c>
      <c r="R24" s="4">
        <v>52632590983</v>
      </c>
    </row>
    <row r="25" spans="1:18" s="4" customFormat="1" ht="21">
      <c r="A25" s="4">
        <v>10</v>
      </c>
      <c r="B25" s="8" t="s">
        <v>32</v>
      </c>
      <c r="D25" s="4">
        <v>205796</v>
      </c>
      <c r="F25" s="4">
        <v>11632810435</v>
      </c>
      <c r="H25" s="4">
        <v>10397647424</v>
      </c>
      <c r="J25" s="4">
        <f t="shared" si="0"/>
        <v>1235163011</v>
      </c>
      <c r="L25" s="4">
        <v>7209564</v>
      </c>
      <c r="N25" s="4">
        <v>349104648868</v>
      </c>
      <c r="P25" s="4">
        <v>361995714153</v>
      </c>
      <c r="R25" s="4">
        <v>-12891065285</v>
      </c>
    </row>
    <row r="26" spans="1:18" s="4" customFormat="1" ht="21">
      <c r="A26" s="4">
        <v>11</v>
      </c>
      <c r="B26" s="8" t="s">
        <v>29</v>
      </c>
      <c r="D26" s="4">
        <v>2200000</v>
      </c>
      <c r="F26" s="4">
        <v>48015287843</v>
      </c>
      <c r="H26" s="4">
        <v>43727602500</v>
      </c>
      <c r="J26" s="4">
        <f t="shared" si="0"/>
        <v>4287685343</v>
      </c>
      <c r="L26" s="4">
        <v>26800000</v>
      </c>
      <c r="N26" s="4">
        <v>568244854735</v>
      </c>
      <c r="P26" s="4">
        <v>532681703181</v>
      </c>
      <c r="R26" s="4">
        <v>35563151554</v>
      </c>
    </row>
    <row r="27" spans="1:18" s="4" customFormat="1" ht="21">
      <c r="A27" s="4">
        <v>12</v>
      </c>
      <c r="B27" s="8" t="s">
        <v>34</v>
      </c>
      <c r="D27" s="4">
        <v>18177858</v>
      </c>
      <c r="F27" s="4">
        <v>83670302704</v>
      </c>
      <c r="H27" s="4">
        <v>64775577796</v>
      </c>
      <c r="J27" s="4">
        <f t="shared" si="0"/>
        <v>18894724908</v>
      </c>
      <c r="L27" s="4">
        <v>46369377</v>
      </c>
      <c r="N27" s="4">
        <v>188279555908</v>
      </c>
      <c r="P27" s="4">
        <v>161790947300</v>
      </c>
      <c r="R27" s="4">
        <v>26488608608</v>
      </c>
    </row>
    <row r="28" spans="1:18" s="4" customFormat="1" ht="21">
      <c r="A28" s="4">
        <v>13</v>
      </c>
      <c r="B28" s="8" t="s">
        <v>22</v>
      </c>
      <c r="D28" s="4">
        <v>58517</v>
      </c>
      <c r="F28" s="4">
        <v>1031239094</v>
      </c>
      <c r="H28" s="4">
        <v>936262672</v>
      </c>
      <c r="J28" s="4">
        <f t="shared" si="0"/>
        <v>94976422</v>
      </c>
      <c r="L28" s="4">
        <v>545997669</v>
      </c>
      <c r="N28" s="4">
        <v>7828241451216</v>
      </c>
      <c r="P28" s="4">
        <v>7104916173357</v>
      </c>
      <c r="R28" s="4">
        <v>723325277859</v>
      </c>
    </row>
    <row r="29" spans="1:18" s="4" customFormat="1" ht="21">
      <c r="A29" s="4">
        <v>3</v>
      </c>
      <c r="B29" s="8" t="s">
        <v>16</v>
      </c>
      <c r="D29" s="4">
        <v>6638700</v>
      </c>
      <c r="F29" s="4">
        <v>548660955295</v>
      </c>
      <c r="H29" s="4">
        <v>585677223842</v>
      </c>
      <c r="J29" s="4">
        <f t="shared" si="0"/>
        <v>-37016268547</v>
      </c>
      <c r="L29" s="4">
        <v>594630662</v>
      </c>
      <c r="N29" s="4">
        <v>45665067270474</v>
      </c>
      <c r="P29" s="4">
        <v>44451497246255</v>
      </c>
      <c r="R29" s="4">
        <v>1213570024219</v>
      </c>
    </row>
    <row r="30" spans="1:18" s="4" customFormat="1" ht="21">
      <c r="A30" s="4">
        <v>4</v>
      </c>
      <c r="B30" s="8" t="s">
        <v>33</v>
      </c>
      <c r="D30" s="4">
        <v>650000</v>
      </c>
      <c r="F30" s="4">
        <v>6287052533</v>
      </c>
      <c r="H30" s="4">
        <v>6837719712</v>
      </c>
      <c r="J30" s="4">
        <f t="shared" si="0"/>
        <v>-550667179</v>
      </c>
      <c r="L30" s="4">
        <v>411688912</v>
      </c>
      <c r="N30" s="4">
        <v>4594835922751</v>
      </c>
      <c r="P30" s="4">
        <v>4598933396727</v>
      </c>
      <c r="R30" s="4">
        <v>-4097473976</v>
      </c>
    </row>
    <row r="31" spans="1:18" s="4" customFormat="1" ht="21">
      <c r="A31" s="4">
        <v>5</v>
      </c>
      <c r="B31" s="8" t="s">
        <v>19</v>
      </c>
      <c r="D31" s="4">
        <v>3283242934</v>
      </c>
      <c r="F31" s="4">
        <v>83331526071564</v>
      </c>
      <c r="H31" s="4">
        <v>83229342857749</v>
      </c>
      <c r="J31" s="4">
        <f t="shared" si="0"/>
        <v>102183213815</v>
      </c>
      <c r="L31" s="4">
        <v>51419669175</v>
      </c>
      <c r="N31" s="4">
        <v>1179966942346560</v>
      </c>
      <c r="P31" s="4">
        <v>1179401600724030</v>
      </c>
      <c r="R31" s="4">
        <v>565341622530</v>
      </c>
    </row>
    <row r="32" spans="1:18" s="4" customFormat="1" ht="21">
      <c r="A32" s="4">
        <v>23</v>
      </c>
      <c r="B32" s="8" t="s">
        <v>95</v>
      </c>
      <c r="D32" s="4">
        <v>0</v>
      </c>
      <c r="F32" s="4">
        <v>0</v>
      </c>
      <c r="H32" s="4">
        <v>0</v>
      </c>
      <c r="J32" s="4">
        <f t="shared" si="0"/>
        <v>0</v>
      </c>
      <c r="L32" s="4">
        <v>144832255</v>
      </c>
      <c r="N32" s="4">
        <v>2012038329625</v>
      </c>
      <c r="P32" s="4">
        <v>2000959036433</v>
      </c>
      <c r="R32" s="4">
        <v>11079293192</v>
      </c>
    </row>
    <row r="33" spans="1:18" s="4" customFormat="1" ht="21">
      <c r="A33" s="4">
        <v>22</v>
      </c>
      <c r="B33" s="8" t="s">
        <v>94</v>
      </c>
      <c r="D33" s="4">
        <v>0</v>
      </c>
      <c r="F33" s="4">
        <v>0</v>
      </c>
      <c r="H33" s="4">
        <v>0</v>
      </c>
      <c r="J33" s="4">
        <f t="shared" si="0"/>
        <v>0</v>
      </c>
      <c r="L33" s="4">
        <v>287188378</v>
      </c>
      <c r="N33" s="4">
        <v>3820922645739</v>
      </c>
      <c r="P33" s="4">
        <v>3804541204294</v>
      </c>
      <c r="R33" s="4">
        <v>16381441445</v>
      </c>
    </row>
    <row r="34" spans="1:18" s="4" customFormat="1" ht="21">
      <c r="A34" s="4">
        <v>36</v>
      </c>
      <c r="B34" s="8" t="s">
        <v>57</v>
      </c>
      <c r="D34" s="4">
        <v>0</v>
      </c>
      <c r="F34" s="4">
        <v>0</v>
      </c>
      <c r="H34" s="4">
        <v>0</v>
      </c>
      <c r="J34" s="4">
        <f t="shared" si="0"/>
        <v>0</v>
      </c>
      <c r="L34" s="4">
        <v>461</v>
      </c>
      <c r="N34" s="4">
        <v>464321346</v>
      </c>
      <c r="P34" s="4">
        <v>461000120</v>
      </c>
      <c r="R34" s="4">
        <v>3321226</v>
      </c>
    </row>
    <row r="35" spans="1:18" s="4" customFormat="1" ht="21">
      <c r="A35" s="4">
        <v>31</v>
      </c>
      <c r="B35" s="8" t="s">
        <v>54</v>
      </c>
      <c r="D35" s="4">
        <v>0</v>
      </c>
      <c r="F35" s="4">
        <v>0</v>
      </c>
      <c r="H35" s="4">
        <v>0</v>
      </c>
      <c r="J35" s="4">
        <f t="shared" si="0"/>
        <v>0</v>
      </c>
      <c r="L35" s="4">
        <v>134</v>
      </c>
      <c r="N35" s="4">
        <v>135320255</v>
      </c>
      <c r="P35" s="4">
        <v>135320238</v>
      </c>
      <c r="R35" s="58">
        <v>17</v>
      </c>
    </row>
    <row r="36" spans="1:18" s="4" customFormat="1" ht="21">
      <c r="A36" s="4">
        <v>32</v>
      </c>
      <c r="B36" s="8" t="s">
        <v>44</v>
      </c>
      <c r="D36" s="4">
        <v>0</v>
      </c>
      <c r="F36" s="4">
        <v>0</v>
      </c>
      <c r="H36" s="4">
        <v>0</v>
      </c>
      <c r="J36" s="4">
        <f t="shared" si="0"/>
        <v>0</v>
      </c>
      <c r="L36" s="4">
        <v>35</v>
      </c>
      <c r="N36" s="4">
        <v>50160660</v>
      </c>
      <c r="P36" s="4">
        <v>46136966</v>
      </c>
      <c r="R36" s="58">
        <v>4023694</v>
      </c>
    </row>
    <row r="37" spans="1:18" s="4" customFormat="1" ht="21">
      <c r="A37" s="4">
        <v>33</v>
      </c>
      <c r="B37" s="8" t="s">
        <v>45</v>
      </c>
      <c r="D37" s="4">
        <v>0</v>
      </c>
      <c r="F37" s="4">
        <v>0</v>
      </c>
      <c r="H37" s="4">
        <v>0</v>
      </c>
      <c r="J37" s="4">
        <f t="shared" si="0"/>
        <v>0</v>
      </c>
      <c r="L37" s="4">
        <v>1</v>
      </c>
      <c r="N37" s="4">
        <v>3505459</v>
      </c>
      <c r="P37" s="4">
        <v>3226432</v>
      </c>
      <c r="R37" s="58">
        <v>279027</v>
      </c>
    </row>
    <row r="38" spans="1:18" s="4" customFormat="1" ht="21">
      <c r="A38" s="4">
        <v>34</v>
      </c>
      <c r="B38" s="8" t="s">
        <v>46</v>
      </c>
      <c r="D38" s="4">
        <v>0</v>
      </c>
      <c r="F38" s="4">
        <v>0</v>
      </c>
      <c r="H38" s="4">
        <v>0</v>
      </c>
      <c r="J38" s="4">
        <f t="shared" si="0"/>
        <v>0</v>
      </c>
      <c r="L38" s="4">
        <v>62</v>
      </c>
      <c r="N38" s="4">
        <v>113548620</v>
      </c>
      <c r="P38" s="4">
        <v>104734066</v>
      </c>
      <c r="R38" s="58">
        <v>8814554</v>
      </c>
    </row>
    <row r="39" spans="1:18" s="4" customFormat="1" ht="21">
      <c r="A39" s="4">
        <v>35</v>
      </c>
      <c r="B39" s="8" t="s">
        <v>55</v>
      </c>
      <c r="D39" s="4">
        <v>0</v>
      </c>
      <c r="F39" s="4">
        <v>0</v>
      </c>
      <c r="H39" s="4">
        <v>0</v>
      </c>
      <c r="J39" s="4">
        <f t="shared" si="0"/>
        <v>0</v>
      </c>
      <c r="L39" s="4">
        <v>3</v>
      </c>
      <c r="N39" s="4">
        <v>2999565</v>
      </c>
      <c r="P39" s="4">
        <v>2999565</v>
      </c>
      <c r="R39" s="58">
        <v>0</v>
      </c>
    </row>
    <row r="40" spans="1:18" s="4" customFormat="1" ht="21">
      <c r="A40" s="4">
        <v>37</v>
      </c>
      <c r="B40" s="8" t="s">
        <v>49</v>
      </c>
      <c r="D40" s="4">
        <v>0</v>
      </c>
      <c r="F40" s="4">
        <v>0</v>
      </c>
      <c r="H40" s="4">
        <v>0</v>
      </c>
      <c r="J40" s="4">
        <f t="shared" si="0"/>
        <v>0</v>
      </c>
      <c r="L40" s="4">
        <v>10</v>
      </c>
      <c r="N40" s="4">
        <v>9996554</v>
      </c>
      <c r="P40" s="4">
        <v>9897765</v>
      </c>
      <c r="R40" s="58">
        <v>98789</v>
      </c>
    </row>
    <row r="41" spans="1:18" s="4" customFormat="1" ht="21.75" thickBot="1">
      <c r="B41" s="8" t="s">
        <v>164</v>
      </c>
      <c r="D41" s="4">
        <v>0</v>
      </c>
      <c r="F41" s="4">
        <v>0</v>
      </c>
      <c r="H41" s="4">
        <v>0</v>
      </c>
      <c r="J41" s="4">
        <f t="shared" si="0"/>
        <v>0</v>
      </c>
      <c r="L41" s="4">
        <v>0</v>
      </c>
      <c r="N41" s="4">
        <v>0</v>
      </c>
      <c r="P41" s="4">
        <v>0</v>
      </c>
      <c r="R41" s="4">
        <v>28682496</v>
      </c>
    </row>
    <row r="42" spans="1:18" s="10" customFormat="1" ht="24.75" thickBot="1">
      <c r="B42" s="10" t="s">
        <v>37</v>
      </c>
      <c r="D42" s="10" t="s">
        <v>37</v>
      </c>
      <c r="F42" s="11">
        <f>SUM(F8:F41)</f>
        <v>113663714622807</v>
      </c>
      <c r="H42" s="11">
        <f>SUM(H8:H41)</f>
        <v>112738223917471</v>
      </c>
      <c r="J42" s="11">
        <f>SUM(J8:J41)</f>
        <v>925490705336</v>
      </c>
      <c r="L42" s="10" t="s">
        <v>37</v>
      </c>
      <c r="N42" s="11">
        <f>SUBTOTAL(9,N8:N41)</f>
        <v>1914804863409603</v>
      </c>
      <c r="P42" s="11">
        <f>SUBTOTAL(9,P8:P41)</f>
        <v>1895382728555851</v>
      </c>
      <c r="R42" s="11">
        <f>SUBTOTAL(9,R8:R41)</f>
        <v>19419491129082</v>
      </c>
    </row>
    <row r="43" spans="1:18" ht="15.75" thickTop="1"/>
    <row r="45" spans="1:18">
      <c r="J45" s="2"/>
      <c r="R45" s="47"/>
    </row>
    <row r="46" spans="1:18">
      <c r="J46" s="45"/>
      <c r="R46" s="45"/>
    </row>
  </sheetData>
  <mergeCells count="6">
    <mergeCell ref="B2:R2"/>
    <mergeCell ref="B3:R3"/>
    <mergeCell ref="B4:R4"/>
    <mergeCell ref="B5:R5"/>
    <mergeCell ref="L6:R6"/>
    <mergeCell ref="D6:J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0"/>
  <sheetViews>
    <sheetView rightToLeft="1" topLeftCell="A28" workbookViewId="0">
      <selection activeCell="I48" sqref="I48:I49"/>
    </sheetView>
  </sheetViews>
  <sheetFormatPr defaultRowHeight="15"/>
  <cols>
    <col min="1" max="1" width="33.5703125" style="1" customWidth="1"/>
    <col min="2" max="2" width="1" style="1" customWidth="1"/>
    <col min="3" max="3" width="20" style="1" customWidth="1"/>
    <col min="4" max="4" width="1" style="1" customWidth="1"/>
    <col min="5" max="5" width="25.28515625" style="1" bestFit="1" customWidth="1"/>
    <col min="6" max="6" width="1" style="1" customWidth="1"/>
    <col min="7" max="7" width="24" style="1" customWidth="1"/>
    <col min="8" max="8" width="1" style="1" customWidth="1"/>
    <col min="9" max="9" width="34" style="1" customWidth="1"/>
    <col min="10" max="10" width="1" style="1" customWidth="1"/>
    <col min="11" max="11" width="20" style="1" customWidth="1"/>
    <col min="12" max="12" width="1" style="1" customWidth="1"/>
    <col min="13" max="13" width="25.28515625" style="1" bestFit="1" customWidth="1"/>
    <col min="14" max="14" width="1" style="1" customWidth="1"/>
    <col min="15" max="15" width="24" style="1" customWidth="1"/>
    <col min="16" max="16" width="1" style="1" customWidth="1"/>
    <col min="17" max="17" width="34" style="1" customWidth="1"/>
    <col min="18" max="18" width="1" style="1" customWidth="1"/>
    <col min="19" max="19" width="9.140625" style="1" customWidth="1"/>
    <col min="20" max="16384" width="9.140625" style="1"/>
  </cols>
  <sheetData>
    <row r="2" spans="1:17" s="4" customFormat="1" ht="26.25">
      <c r="A2" s="50" t="s">
        <v>0</v>
      </c>
      <c r="B2" s="50" t="s">
        <v>0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  <c r="H2" s="50" t="s">
        <v>0</v>
      </c>
      <c r="I2" s="50" t="s">
        <v>0</v>
      </c>
      <c r="J2" s="50" t="s">
        <v>0</v>
      </c>
      <c r="K2" s="50" t="s">
        <v>0</v>
      </c>
      <c r="L2" s="50" t="s">
        <v>0</v>
      </c>
      <c r="M2" s="50" t="s">
        <v>0</v>
      </c>
      <c r="N2" s="50" t="s">
        <v>0</v>
      </c>
      <c r="O2" s="50" t="s">
        <v>0</v>
      </c>
      <c r="P2" s="50" t="s">
        <v>0</v>
      </c>
      <c r="Q2" s="50" t="s">
        <v>0</v>
      </c>
    </row>
    <row r="3" spans="1:17" s="4" customFormat="1" ht="26.25">
      <c r="A3" s="50" t="s">
        <v>71</v>
      </c>
      <c r="B3" s="50" t="s">
        <v>71</v>
      </c>
      <c r="C3" s="50" t="s">
        <v>71</v>
      </c>
      <c r="D3" s="50" t="s">
        <v>71</v>
      </c>
      <c r="E3" s="50" t="s">
        <v>71</v>
      </c>
      <c r="F3" s="50" t="s">
        <v>71</v>
      </c>
      <c r="G3" s="50" t="s">
        <v>71</v>
      </c>
      <c r="H3" s="50" t="s">
        <v>71</v>
      </c>
      <c r="I3" s="50" t="s">
        <v>71</v>
      </c>
      <c r="J3" s="50" t="s">
        <v>71</v>
      </c>
      <c r="K3" s="50" t="s">
        <v>71</v>
      </c>
      <c r="L3" s="50" t="s">
        <v>71</v>
      </c>
      <c r="M3" s="50" t="s">
        <v>71</v>
      </c>
      <c r="N3" s="50" t="s">
        <v>71</v>
      </c>
      <c r="O3" s="50" t="s">
        <v>71</v>
      </c>
      <c r="P3" s="50" t="s">
        <v>71</v>
      </c>
      <c r="Q3" s="50" t="s">
        <v>71</v>
      </c>
    </row>
    <row r="4" spans="1:17" s="4" customFormat="1" ht="26.25">
      <c r="A4" s="50" t="s">
        <v>2</v>
      </c>
      <c r="B4" s="50" t="s">
        <v>2</v>
      </c>
      <c r="C4" s="50" t="s">
        <v>2</v>
      </c>
      <c r="D4" s="50" t="s">
        <v>2</v>
      </c>
      <c r="E4" s="50" t="s">
        <v>2</v>
      </c>
      <c r="F4" s="50" t="s">
        <v>2</v>
      </c>
      <c r="G4" s="50" t="s">
        <v>2</v>
      </c>
      <c r="H4" s="50" t="s">
        <v>2</v>
      </c>
      <c r="I4" s="50" t="s">
        <v>2</v>
      </c>
      <c r="J4" s="50" t="s">
        <v>2</v>
      </c>
      <c r="K4" s="50" t="s">
        <v>2</v>
      </c>
      <c r="L4" s="50" t="s">
        <v>2</v>
      </c>
      <c r="M4" s="50" t="s">
        <v>2</v>
      </c>
      <c r="N4" s="50" t="s">
        <v>2</v>
      </c>
      <c r="O4" s="50" t="s">
        <v>2</v>
      </c>
      <c r="P4" s="50" t="s">
        <v>2</v>
      </c>
      <c r="Q4" s="50" t="s">
        <v>2</v>
      </c>
    </row>
    <row r="5" spans="1:17" customFormat="1" ht="28.5">
      <c r="A5" s="51" t="s">
        <v>165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17" s="4" customFormat="1" ht="27" thickBot="1">
      <c r="A6" s="49" t="s">
        <v>3</v>
      </c>
      <c r="C6" s="49" t="s">
        <v>115</v>
      </c>
      <c r="D6" s="49" t="s">
        <v>73</v>
      </c>
      <c r="E6" s="49" t="s">
        <v>73</v>
      </c>
      <c r="F6" s="49" t="s">
        <v>73</v>
      </c>
      <c r="G6" s="49" t="s">
        <v>73</v>
      </c>
      <c r="H6" s="49" t="s">
        <v>73</v>
      </c>
      <c r="I6" s="49" t="s">
        <v>73</v>
      </c>
      <c r="K6" s="49" t="s">
        <v>116</v>
      </c>
      <c r="L6" s="49" t="s">
        <v>74</v>
      </c>
      <c r="M6" s="49" t="s">
        <v>74</v>
      </c>
      <c r="N6" s="49" t="s">
        <v>74</v>
      </c>
      <c r="O6" s="49" t="s">
        <v>74</v>
      </c>
      <c r="P6" s="49" t="s">
        <v>74</v>
      </c>
      <c r="Q6" s="49" t="s">
        <v>74</v>
      </c>
    </row>
    <row r="7" spans="1:17" s="4" customFormat="1" ht="27" thickBot="1">
      <c r="A7" s="49" t="s">
        <v>3</v>
      </c>
      <c r="C7" s="7" t="s">
        <v>7</v>
      </c>
      <c r="E7" s="7" t="s">
        <v>89</v>
      </c>
      <c r="G7" s="7" t="s">
        <v>90</v>
      </c>
      <c r="I7" s="7" t="s">
        <v>91</v>
      </c>
      <c r="K7" s="7" t="s">
        <v>7</v>
      </c>
      <c r="M7" s="7" t="s">
        <v>89</v>
      </c>
      <c r="O7" s="7" t="s">
        <v>90</v>
      </c>
      <c r="Q7" s="7" t="s">
        <v>91</v>
      </c>
    </row>
    <row r="8" spans="1:17" s="4" customFormat="1" ht="21">
      <c r="A8" s="8" t="s">
        <v>16</v>
      </c>
      <c r="C8" s="4">
        <v>46950609</v>
      </c>
      <c r="E8" s="4">
        <v>3897819777010</v>
      </c>
      <c r="G8" s="4">
        <v>4018382021635</v>
      </c>
      <c r="I8" s="4">
        <f>E8-G8</f>
        <v>-120562244625</v>
      </c>
      <c r="K8" s="4">
        <v>46950609</v>
      </c>
      <c r="M8" s="4">
        <v>3897819777010</v>
      </c>
      <c r="O8" s="4">
        <v>4130488130268</v>
      </c>
      <c r="Q8" s="4">
        <f>M8-O8</f>
        <v>-232668353258</v>
      </c>
    </row>
    <row r="9" spans="1:17" s="4" customFormat="1" ht="21">
      <c r="A9" s="8" t="s">
        <v>33</v>
      </c>
      <c r="C9" s="4">
        <v>96297577</v>
      </c>
      <c r="E9" s="4">
        <v>930272245209</v>
      </c>
      <c r="G9" s="4">
        <v>960621374295</v>
      </c>
      <c r="I9" s="4">
        <f t="shared" ref="I9:I45" si="0">E9-G9</f>
        <v>-30349129086</v>
      </c>
      <c r="K9" s="4">
        <v>96297577</v>
      </c>
      <c r="M9" s="4">
        <v>930272245209</v>
      </c>
      <c r="O9" s="4">
        <v>1013008985327</v>
      </c>
      <c r="Q9" s="4">
        <f>M9-O9</f>
        <v>-82736740118</v>
      </c>
    </row>
    <row r="10" spans="1:17" s="4" customFormat="1" ht="21">
      <c r="A10" s="8" t="s">
        <v>19</v>
      </c>
      <c r="C10" s="4">
        <v>128814880</v>
      </c>
      <c r="E10" s="4">
        <v>3325854689091</v>
      </c>
      <c r="G10" s="4">
        <v>3319976773651</v>
      </c>
      <c r="I10" s="4">
        <f t="shared" si="0"/>
        <v>5877915440</v>
      </c>
      <c r="K10" s="4">
        <v>128814880</v>
      </c>
      <c r="M10" s="4">
        <v>3325854689091</v>
      </c>
      <c r="O10" s="4">
        <v>3317162700734</v>
      </c>
      <c r="Q10" s="4">
        <f>M10-O10</f>
        <v>8691988357</v>
      </c>
    </row>
    <row r="11" spans="1:17" s="4" customFormat="1" ht="21">
      <c r="A11" s="8" t="s">
        <v>20</v>
      </c>
      <c r="C11" s="4">
        <v>283776</v>
      </c>
      <c r="E11" s="4">
        <v>11290971046</v>
      </c>
      <c r="G11" s="4">
        <v>11042371851</v>
      </c>
      <c r="I11" s="4">
        <f t="shared" si="0"/>
        <v>248599195</v>
      </c>
      <c r="K11" s="4">
        <v>283776</v>
      </c>
      <c r="M11" s="4">
        <v>11290971046</v>
      </c>
      <c r="O11" s="4">
        <v>10916343949</v>
      </c>
      <c r="Q11" s="4">
        <f t="shared" ref="Q11:Q21" si="1">M11-O11</f>
        <v>374627097</v>
      </c>
    </row>
    <row r="12" spans="1:17" s="4" customFormat="1" ht="21">
      <c r="A12" s="8" t="s">
        <v>26</v>
      </c>
      <c r="C12" s="4">
        <v>114034661</v>
      </c>
      <c r="E12" s="4">
        <v>2197994645248</v>
      </c>
      <c r="G12" s="4">
        <v>2256562548217</v>
      </c>
      <c r="I12" s="4">
        <f t="shared" si="0"/>
        <v>-58567902969</v>
      </c>
      <c r="K12" s="4">
        <v>114034661</v>
      </c>
      <c r="M12" s="4">
        <v>2197994645248</v>
      </c>
      <c r="O12" s="4">
        <v>2284922486042</v>
      </c>
      <c r="Q12" s="4">
        <f t="shared" si="1"/>
        <v>-86927840794</v>
      </c>
    </row>
    <row r="13" spans="1:17" s="4" customFormat="1" ht="21">
      <c r="A13" s="8" t="s">
        <v>21</v>
      </c>
      <c r="C13" s="4">
        <v>167771712</v>
      </c>
      <c r="E13" s="4">
        <v>782898439679</v>
      </c>
      <c r="G13" s="4">
        <v>851011558275</v>
      </c>
      <c r="I13" s="4">
        <f t="shared" si="0"/>
        <v>-68113118596</v>
      </c>
      <c r="K13" s="4">
        <v>167771712</v>
      </c>
      <c r="M13" s="4">
        <v>782898439679</v>
      </c>
      <c r="O13" s="4">
        <v>1497447822248</v>
      </c>
      <c r="Q13" s="4">
        <f t="shared" si="1"/>
        <v>-714549382569</v>
      </c>
    </row>
    <row r="14" spans="1:17" s="4" customFormat="1" ht="21">
      <c r="A14" s="8" t="s">
        <v>23</v>
      </c>
      <c r="C14" s="4">
        <v>93482301</v>
      </c>
      <c r="E14" s="4">
        <v>915972652692</v>
      </c>
      <c r="G14" s="4">
        <v>988556718269</v>
      </c>
      <c r="I14" s="4">
        <f t="shared" si="0"/>
        <v>-72584065577</v>
      </c>
      <c r="K14" s="4">
        <v>93482301</v>
      </c>
      <c r="M14" s="4">
        <v>915972652692</v>
      </c>
      <c r="O14" s="4">
        <v>1032021285319</v>
      </c>
      <c r="Q14" s="4">
        <f t="shared" si="1"/>
        <v>-116048632627</v>
      </c>
    </row>
    <row r="15" spans="1:17" s="4" customFormat="1" ht="21">
      <c r="A15" s="8" t="s">
        <v>31</v>
      </c>
      <c r="C15" s="4">
        <v>10300000</v>
      </c>
      <c r="E15" s="4">
        <v>263593064201</v>
      </c>
      <c r="G15" s="4">
        <v>262299684436</v>
      </c>
      <c r="I15" s="4">
        <f t="shared" si="0"/>
        <v>1293379765</v>
      </c>
      <c r="K15" s="4">
        <v>10300000</v>
      </c>
      <c r="M15" s="4">
        <v>263593064201</v>
      </c>
      <c r="O15" s="4">
        <v>230836405979</v>
      </c>
      <c r="Q15" s="4">
        <f t="shared" si="1"/>
        <v>32756658222</v>
      </c>
    </row>
    <row r="16" spans="1:17" s="4" customFormat="1" ht="21">
      <c r="A16" s="8" t="s">
        <v>27</v>
      </c>
      <c r="C16" s="4">
        <v>105362981</v>
      </c>
      <c r="E16" s="4">
        <v>1384095763556</v>
      </c>
      <c r="G16" s="4">
        <v>1421286660696</v>
      </c>
      <c r="I16" s="4">
        <f t="shared" si="0"/>
        <v>-37190897140</v>
      </c>
      <c r="K16" s="4">
        <v>105362981</v>
      </c>
      <c r="M16" s="4">
        <v>1384095763556</v>
      </c>
      <c r="O16" s="4">
        <v>1598678366859</v>
      </c>
      <c r="Q16" s="4">
        <f t="shared" si="1"/>
        <v>-214582603303</v>
      </c>
    </row>
    <row r="17" spans="1:17" s="4" customFormat="1" ht="21">
      <c r="A17" s="8" t="s">
        <v>35</v>
      </c>
      <c r="C17" s="4">
        <v>392162</v>
      </c>
      <c r="E17" s="4">
        <v>36320411207</v>
      </c>
      <c r="G17" s="4">
        <v>38368541976</v>
      </c>
      <c r="I17" s="4">
        <f t="shared" si="0"/>
        <v>-2048130769</v>
      </c>
      <c r="K17" s="4">
        <v>392162</v>
      </c>
      <c r="M17" s="4">
        <v>36320411207</v>
      </c>
      <c r="O17" s="4">
        <v>35684651772</v>
      </c>
      <c r="Q17" s="4">
        <f t="shared" si="1"/>
        <v>635759435</v>
      </c>
    </row>
    <row r="18" spans="1:17" s="4" customFormat="1" ht="21">
      <c r="A18" s="8" t="s">
        <v>36</v>
      </c>
      <c r="C18" s="4">
        <v>1069003118</v>
      </c>
      <c r="E18" s="4">
        <v>6580054561882</v>
      </c>
      <c r="G18" s="4">
        <v>7000226931806</v>
      </c>
      <c r="I18" s="4">
        <f t="shared" si="0"/>
        <v>-420172369924</v>
      </c>
      <c r="K18" s="4">
        <v>1069003118</v>
      </c>
      <c r="M18" s="4">
        <v>6580054561882</v>
      </c>
      <c r="O18" s="4">
        <v>6948437372147</v>
      </c>
      <c r="Q18" s="4">
        <f t="shared" si="1"/>
        <v>-368382810265</v>
      </c>
    </row>
    <row r="19" spans="1:17" s="4" customFormat="1" ht="21">
      <c r="A19" s="8" t="s">
        <v>15</v>
      </c>
      <c r="C19" s="4">
        <v>51012353</v>
      </c>
      <c r="E19" s="4">
        <v>24933897223548</v>
      </c>
      <c r="G19" s="4">
        <v>27810447134050</v>
      </c>
      <c r="I19" s="4">
        <f t="shared" si="0"/>
        <v>-2876549910502</v>
      </c>
      <c r="K19" s="4">
        <v>51012353</v>
      </c>
      <c r="M19" s="4">
        <v>24933897223548</v>
      </c>
      <c r="O19" s="4">
        <v>26060151393774</v>
      </c>
      <c r="Q19" s="4">
        <f t="shared" si="1"/>
        <v>-1126254170226</v>
      </c>
    </row>
    <row r="20" spans="1:17" s="4" customFormat="1" ht="21">
      <c r="A20" s="8" t="s">
        <v>17</v>
      </c>
      <c r="C20" s="4">
        <v>803067437</v>
      </c>
      <c r="E20" s="4">
        <v>2119289216280</v>
      </c>
      <c r="G20" s="4">
        <v>2180459811909</v>
      </c>
      <c r="I20" s="4">
        <f t="shared" si="0"/>
        <v>-61170595629</v>
      </c>
      <c r="K20" s="4">
        <v>803067437</v>
      </c>
      <c r="M20" s="4">
        <v>2119289216280</v>
      </c>
      <c r="O20" s="4">
        <v>2154321316468</v>
      </c>
      <c r="Q20" s="4">
        <f t="shared" si="1"/>
        <v>-35032100188</v>
      </c>
    </row>
    <row r="21" spans="1:17" s="4" customFormat="1" ht="21">
      <c r="A21" s="8" t="s">
        <v>28</v>
      </c>
      <c r="C21" s="4">
        <v>62676272</v>
      </c>
      <c r="E21" s="4">
        <v>630979648524</v>
      </c>
      <c r="G21" s="4">
        <v>659695405844</v>
      </c>
      <c r="I21" s="4">
        <f t="shared" si="0"/>
        <v>-28715757320</v>
      </c>
      <c r="K21" s="4">
        <v>62676272</v>
      </c>
      <c r="M21" s="4">
        <v>630979648524</v>
      </c>
      <c r="O21" s="4">
        <v>709228398634</v>
      </c>
      <c r="Q21" s="4">
        <f t="shared" si="1"/>
        <v>-78248750110</v>
      </c>
    </row>
    <row r="22" spans="1:17" s="4" customFormat="1" ht="21">
      <c r="A22" s="8" t="s">
        <v>25</v>
      </c>
      <c r="C22" s="4">
        <v>145396137</v>
      </c>
      <c r="E22" s="4">
        <v>4232792346852</v>
      </c>
      <c r="G22" s="4">
        <v>4207888706032</v>
      </c>
      <c r="I22" s="4">
        <f t="shared" si="0"/>
        <v>24903640820</v>
      </c>
      <c r="K22" s="4">
        <v>145396137</v>
      </c>
      <c r="M22" s="4">
        <v>4232792346852</v>
      </c>
      <c r="O22" s="4">
        <v>4909257853034</v>
      </c>
      <c r="Q22" s="4">
        <f>M22-O22</f>
        <v>-676465506182</v>
      </c>
    </row>
    <row r="23" spans="1:17" s="4" customFormat="1" ht="21">
      <c r="A23" s="8" t="s">
        <v>24</v>
      </c>
      <c r="C23" s="4">
        <v>113709742</v>
      </c>
      <c r="E23" s="4">
        <v>2436482872242</v>
      </c>
      <c r="G23" s="4">
        <v>2467541690252</v>
      </c>
      <c r="I23" s="4">
        <f t="shared" si="0"/>
        <v>-31058818010</v>
      </c>
      <c r="K23" s="4">
        <v>113709742</v>
      </c>
      <c r="M23" s="4">
        <v>2436482872242</v>
      </c>
      <c r="O23" s="4">
        <v>2645793618713</v>
      </c>
      <c r="Q23" s="4">
        <f>M23-O23</f>
        <v>-209310746471</v>
      </c>
    </row>
    <row r="24" spans="1:17" s="4" customFormat="1" ht="21">
      <c r="A24" s="8" t="s">
        <v>30</v>
      </c>
      <c r="C24" s="4">
        <v>13500000</v>
      </c>
      <c r="E24" s="4">
        <v>528532531734</v>
      </c>
      <c r="G24" s="4">
        <v>535510992409</v>
      </c>
      <c r="I24" s="4">
        <f t="shared" si="0"/>
        <v>-6978460675</v>
      </c>
      <c r="K24" s="4">
        <v>13500000</v>
      </c>
      <c r="M24" s="4">
        <v>528532531734</v>
      </c>
      <c r="O24" s="4">
        <v>427057341980</v>
      </c>
      <c r="Q24" s="4">
        <f>M24-O24</f>
        <v>101475189754</v>
      </c>
    </row>
    <row r="25" spans="1:17" s="4" customFormat="1" ht="21">
      <c r="A25" s="8" t="s">
        <v>32</v>
      </c>
      <c r="C25" s="4">
        <v>241300721</v>
      </c>
      <c r="E25" s="4">
        <v>13635185150162</v>
      </c>
      <c r="G25" s="4">
        <v>14395384244173</v>
      </c>
      <c r="I25" s="4">
        <f>E25-G25</f>
        <v>-760199094011</v>
      </c>
      <c r="K25" s="4">
        <v>241300721</v>
      </c>
      <c r="M25" s="4">
        <v>13635185150162</v>
      </c>
      <c r="O25" s="4">
        <v>12191494402315</v>
      </c>
      <c r="Q25" s="4">
        <f t="shared" ref="Q25:Q35" si="2">M25-O25</f>
        <v>1443690747847</v>
      </c>
    </row>
    <row r="26" spans="1:17" s="4" customFormat="1" ht="21">
      <c r="A26" s="8" t="s">
        <v>29</v>
      </c>
      <c r="C26" s="4">
        <v>4500000</v>
      </c>
      <c r="E26" s="4">
        <v>100821308428</v>
      </c>
      <c r="G26" s="4">
        <v>102318723051</v>
      </c>
      <c r="I26" s="4">
        <f t="shared" si="0"/>
        <v>-1497414623</v>
      </c>
      <c r="K26" s="4">
        <v>4500000</v>
      </c>
      <c r="M26" s="4">
        <v>100821308428</v>
      </c>
      <c r="O26" s="4">
        <v>89442823297</v>
      </c>
      <c r="Q26" s="4">
        <f t="shared" si="2"/>
        <v>11378485131</v>
      </c>
    </row>
    <row r="27" spans="1:17" s="4" customFormat="1" ht="21">
      <c r="A27" s="8" t="s">
        <v>34</v>
      </c>
      <c r="C27" s="4">
        <v>84838853</v>
      </c>
      <c r="E27" s="4">
        <v>428919242071</v>
      </c>
      <c r="G27" s="4">
        <v>411674211248</v>
      </c>
      <c r="I27" s="4">
        <f t="shared" si="0"/>
        <v>17245030823</v>
      </c>
      <c r="K27" s="4">
        <v>84838853</v>
      </c>
      <c r="M27" s="4">
        <v>428919242071</v>
      </c>
      <c r="O27" s="4">
        <v>302317562564</v>
      </c>
      <c r="Q27" s="4">
        <f t="shared" si="2"/>
        <v>126601679507</v>
      </c>
    </row>
    <row r="28" spans="1:17" s="4" customFormat="1" ht="21">
      <c r="A28" s="8" t="s">
        <v>22</v>
      </c>
      <c r="C28" s="4">
        <v>148752744</v>
      </c>
      <c r="E28" s="4">
        <v>2669093399464</v>
      </c>
      <c r="G28" s="4">
        <v>2720305534753</v>
      </c>
      <c r="I28" s="4">
        <f>E28-G28</f>
        <v>-51212135289</v>
      </c>
      <c r="K28" s="4">
        <v>148752744</v>
      </c>
      <c r="M28" s="4">
        <v>2669093399464</v>
      </c>
      <c r="O28" s="4">
        <v>2380020257586</v>
      </c>
      <c r="Q28" s="4">
        <f t="shared" si="2"/>
        <v>289073141878</v>
      </c>
    </row>
    <row r="29" spans="1:17" s="4" customFormat="1" ht="21">
      <c r="A29" s="8" t="s">
        <v>18</v>
      </c>
      <c r="C29" s="4">
        <v>58835295</v>
      </c>
      <c r="E29" s="4">
        <v>1469779403845</v>
      </c>
      <c r="G29" s="4">
        <v>1553191049807</v>
      </c>
      <c r="I29" s="4">
        <f t="shared" si="0"/>
        <v>-83411645962</v>
      </c>
      <c r="K29" s="4">
        <v>58835295</v>
      </c>
      <c r="M29" s="4">
        <v>1469779403845</v>
      </c>
      <c r="O29" s="4">
        <v>1577275777720</v>
      </c>
      <c r="Q29" s="4">
        <f t="shared" si="2"/>
        <v>-107496373875</v>
      </c>
    </row>
    <row r="30" spans="1:17" s="4" customFormat="1" ht="21">
      <c r="A30" s="8" t="s">
        <v>49</v>
      </c>
      <c r="C30" s="4">
        <v>9325</v>
      </c>
      <c r="E30" s="4">
        <v>9229665504</v>
      </c>
      <c r="G30" s="4">
        <v>9321783145</v>
      </c>
      <c r="I30" s="4">
        <f t="shared" si="0"/>
        <v>-92117641</v>
      </c>
      <c r="K30" s="4">
        <v>9325</v>
      </c>
      <c r="M30" s="4">
        <v>9229665504</v>
      </c>
      <c r="O30" s="4">
        <v>9229665504</v>
      </c>
      <c r="Q30" s="4">
        <f t="shared" si="2"/>
        <v>0</v>
      </c>
    </row>
    <row r="31" spans="1:17" s="4" customFormat="1" ht="21">
      <c r="A31" s="8" t="s">
        <v>50</v>
      </c>
      <c r="C31" s="4">
        <v>20000</v>
      </c>
      <c r="E31" s="4">
        <v>18397332000</v>
      </c>
      <c r="G31" s="4">
        <v>18397332000</v>
      </c>
      <c r="I31" s="4">
        <f t="shared" si="0"/>
        <v>0</v>
      </c>
      <c r="K31" s="4">
        <v>20000</v>
      </c>
      <c r="M31" s="4">
        <v>18397332000</v>
      </c>
      <c r="O31" s="4">
        <v>18397332000</v>
      </c>
      <c r="Q31" s="4">
        <f t="shared" si="2"/>
        <v>0</v>
      </c>
    </row>
    <row r="32" spans="1:17" s="4" customFormat="1" ht="21">
      <c r="A32" s="8" t="s">
        <v>51</v>
      </c>
      <c r="C32" s="4">
        <v>5000</v>
      </c>
      <c r="E32" s="4">
        <v>4996375000</v>
      </c>
      <c r="G32" s="4">
        <v>4996375000</v>
      </c>
      <c r="I32" s="4">
        <f t="shared" si="0"/>
        <v>0</v>
      </c>
      <c r="K32" s="4">
        <v>5000</v>
      </c>
      <c r="M32" s="4">
        <v>4996375000</v>
      </c>
      <c r="O32" s="4">
        <v>4996375000</v>
      </c>
      <c r="Q32" s="4">
        <f t="shared" si="2"/>
        <v>0</v>
      </c>
    </row>
    <row r="33" spans="1:17" s="4" customFormat="1" ht="21">
      <c r="A33" s="8" t="s">
        <v>52</v>
      </c>
      <c r="C33" s="4">
        <v>200000</v>
      </c>
      <c r="E33" s="4">
        <v>199855000000</v>
      </c>
      <c r="G33" s="4">
        <v>199855000000</v>
      </c>
      <c r="I33" s="4">
        <f t="shared" si="0"/>
        <v>0</v>
      </c>
      <c r="K33" s="4">
        <v>200000</v>
      </c>
      <c r="M33" s="4">
        <v>199855000000</v>
      </c>
      <c r="O33" s="4">
        <v>199855000000</v>
      </c>
      <c r="Q33" s="4">
        <f t="shared" si="2"/>
        <v>0</v>
      </c>
    </row>
    <row r="34" spans="1:17" s="4" customFormat="1" ht="21">
      <c r="A34" s="8" t="s">
        <v>53</v>
      </c>
      <c r="C34" s="4">
        <v>5000</v>
      </c>
      <c r="E34" s="4">
        <v>4999275000</v>
      </c>
      <c r="G34" s="4">
        <v>4999275000</v>
      </c>
      <c r="I34" s="4">
        <f t="shared" si="0"/>
        <v>0</v>
      </c>
      <c r="K34" s="4">
        <v>5000</v>
      </c>
      <c r="M34" s="4">
        <v>4999275000</v>
      </c>
      <c r="O34" s="4">
        <v>4999275000</v>
      </c>
      <c r="Q34" s="4">
        <f t="shared" si="2"/>
        <v>0</v>
      </c>
    </row>
    <row r="35" spans="1:17" s="4" customFormat="1" ht="21">
      <c r="A35" s="8" t="s">
        <v>54</v>
      </c>
      <c r="C35" s="4">
        <v>3121</v>
      </c>
      <c r="E35" s="4">
        <v>3151749809</v>
      </c>
      <c r="G35" s="4">
        <v>3151749809</v>
      </c>
      <c r="I35" s="4">
        <f t="shared" si="0"/>
        <v>0</v>
      </c>
      <c r="K35" s="4">
        <v>3121</v>
      </c>
      <c r="M35" s="4">
        <v>3151749809</v>
      </c>
      <c r="O35" s="4">
        <v>3151749812</v>
      </c>
      <c r="Q35" s="4">
        <f t="shared" si="2"/>
        <v>-3</v>
      </c>
    </row>
    <row r="36" spans="1:17" s="4" customFormat="1" ht="21">
      <c r="A36" s="8" t="s">
        <v>42</v>
      </c>
      <c r="C36" s="4">
        <v>33370</v>
      </c>
      <c r="E36" s="4">
        <v>66279686350</v>
      </c>
      <c r="G36" s="4">
        <v>65208188739</v>
      </c>
      <c r="I36" s="4">
        <f t="shared" si="0"/>
        <v>1071497611</v>
      </c>
      <c r="K36" s="4">
        <v>33370</v>
      </c>
      <c r="M36" s="4">
        <v>66279686350</v>
      </c>
      <c r="O36" s="4">
        <v>56249362271</v>
      </c>
      <c r="Q36" s="4">
        <f>M36-O36</f>
        <v>10030324079</v>
      </c>
    </row>
    <row r="37" spans="1:17" s="4" customFormat="1" ht="21">
      <c r="A37" s="8" t="s">
        <v>43</v>
      </c>
      <c r="C37" s="4">
        <v>23908</v>
      </c>
      <c r="E37" s="4">
        <v>39692114301</v>
      </c>
      <c r="G37" s="4">
        <v>39049005455</v>
      </c>
      <c r="I37" s="4">
        <f t="shared" si="0"/>
        <v>643108846</v>
      </c>
      <c r="K37" s="4">
        <v>23908</v>
      </c>
      <c r="M37" s="4">
        <v>39692114301</v>
      </c>
      <c r="O37" s="4">
        <v>33672193798</v>
      </c>
      <c r="Q37" s="4">
        <f>M37-O37</f>
        <v>6019920503</v>
      </c>
    </row>
    <row r="38" spans="1:17" s="4" customFormat="1" ht="21">
      <c r="A38" s="8" t="s">
        <v>44</v>
      </c>
      <c r="C38" s="4">
        <v>25461</v>
      </c>
      <c r="E38" s="4">
        <v>40026878720</v>
      </c>
      <c r="G38" s="4">
        <v>39336194854</v>
      </c>
      <c r="I38" s="4">
        <f t="shared" si="0"/>
        <v>690683866</v>
      </c>
      <c r="K38" s="4">
        <v>25461</v>
      </c>
      <c r="M38" s="4">
        <v>40026878720</v>
      </c>
      <c r="O38" s="4">
        <v>33566310406</v>
      </c>
      <c r="Q38" s="4">
        <f>M38-O38</f>
        <v>6460568314</v>
      </c>
    </row>
    <row r="39" spans="1:17" s="4" customFormat="1" ht="21">
      <c r="A39" s="8" t="s">
        <v>45</v>
      </c>
      <c r="C39" s="4">
        <v>10553</v>
      </c>
      <c r="E39" s="4">
        <v>40455568932</v>
      </c>
      <c r="G39" s="4">
        <v>39770911374</v>
      </c>
      <c r="I39" s="4">
        <f t="shared" si="0"/>
        <v>684657558</v>
      </c>
      <c r="K39" s="4">
        <v>10553</v>
      </c>
      <c r="M39" s="4">
        <v>40455568932</v>
      </c>
      <c r="O39" s="4">
        <v>34048531384</v>
      </c>
      <c r="Q39" s="4">
        <f t="shared" ref="Q39:Q45" si="3">M39-O39</f>
        <v>6407037548</v>
      </c>
    </row>
    <row r="40" spans="1:17" s="4" customFormat="1" ht="21">
      <c r="A40" s="8" t="s">
        <v>46</v>
      </c>
      <c r="C40" s="4">
        <v>64800</v>
      </c>
      <c r="E40" s="4">
        <v>129513302420</v>
      </c>
      <c r="G40" s="4">
        <v>127370577174</v>
      </c>
      <c r="I40" s="4">
        <f t="shared" si="0"/>
        <v>2142725246</v>
      </c>
      <c r="K40" s="4">
        <v>64800</v>
      </c>
      <c r="M40" s="4">
        <v>129513302420</v>
      </c>
      <c r="O40" s="4">
        <v>109471927981</v>
      </c>
      <c r="Q40" s="4">
        <f t="shared" si="3"/>
        <v>20041374439</v>
      </c>
    </row>
    <row r="41" spans="1:17" s="4" customFormat="1" ht="21">
      <c r="A41" s="8" t="s">
        <v>47</v>
      </c>
      <c r="C41" s="4">
        <v>4649</v>
      </c>
      <c r="E41" s="4">
        <v>25186947622</v>
      </c>
      <c r="G41" s="4">
        <v>24790466221</v>
      </c>
      <c r="I41" s="4">
        <f t="shared" si="0"/>
        <v>396481401</v>
      </c>
      <c r="K41" s="4">
        <v>4649</v>
      </c>
      <c r="M41" s="4">
        <v>25186947622</v>
      </c>
      <c r="O41" s="4">
        <v>21473239738</v>
      </c>
      <c r="Q41" s="4">
        <f t="shared" si="3"/>
        <v>3713707884</v>
      </c>
    </row>
    <row r="42" spans="1:17" s="4" customFormat="1" ht="21">
      <c r="A42" s="8" t="s">
        <v>48</v>
      </c>
      <c r="C42" s="4">
        <v>14500</v>
      </c>
      <c r="E42" s="4">
        <v>74984249570</v>
      </c>
      <c r="G42" s="4">
        <v>73832064222</v>
      </c>
      <c r="I42" s="4">
        <f>E42-G42</f>
        <v>1152185348</v>
      </c>
      <c r="K42" s="4">
        <v>14500</v>
      </c>
      <c r="M42" s="4">
        <v>74984249570</v>
      </c>
      <c r="O42" s="4">
        <v>64185747496</v>
      </c>
      <c r="Q42" s="4">
        <f t="shared" si="3"/>
        <v>10798502074</v>
      </c>
    </row>
    <row r="43" spans="1:17" s="4" customFormat="1" ht="21">
      <c r="A43" s="8" t="s">
        <v>55</v>
      </c>
      <c r="C43" s="4">
        <v>10000</v>
      </c>
      <c r="E43" s="4">
        <v>9899564355</v>
      </c>
      <c r="G43" s="4">
        <v>9899564355</v>
      </c>
      <c r="I43" s="4">
        <f t="shared" si="0"/>
        <v>0</v>
      </c>
      <c r="K43" s="4">
        <v>10000</v>
      </c>
      <c r="M43" s="4">
        <v>9899564355</v>
      </c>
      <c r="O43" s="4">
        <v>9998521163</v>
      </c>
      <c r="Q43" s="4">
        <f t="shared" si="3"/>
        <v>-98956808</v>
      </c>
    </row>
    <row r="44" spans="1:17" s="4" customFormat="1" ht="21">
      <c r="A44" s="8" t="s">
        <v>56</v>
      </c>
      <c r="C44" s="4">
        <v>100000</v>
      </c>
      <c r="E44" s="4">
        <v>99927500000</v>
      </c>
      <c r="G44" s="4">
        <v>99927500000</v>
      </c>
      <c r="I44" s="4">
        <f t="shared" si="0"/>
        <v>0</v>
      </c>
      <c r="K44" s="4">
        <v>100000</v>
      </c>
      <c r="M44" s="4">
        <v>99927500000</v>
      </c>
      <c r="O44" s="4">
        <v>99927500000</v>
      </c>
      <c r="Q44" s="4">
        <f t="shared" si="3"/>
        <v>0</v>
      </c>
    </row>
    <row r="45" spans="1:17" s="4" customFormat="1" ht="21.75" thickBot="1">
      <c r="A45" s="8" t="s">
        <v>57</v>
      </c>
      <c r="C45" s="4">
        <v>99974</v>
      </c>
      <c r="E45" s="4">
        <v>99959503770</v>
      </c>
      <c r="G45" s="4">
        <v>99959503770</v>
      </c>
      <c r="I45" s="4">
        <f t="shared" si="0"/>
        <v>0</v>
      </c>
      <c r="K45" s="4">
        <v>99974</v>
      </c>
      <c r="M45" s="4">
        <v>99959503770</v>
      </c>
      <c r="O45" s="4">
        <v>99973280311</v>
      </c>
      <c r="Q45" s="4">
        <f t="shared" si="3"/>
        <v>-13776541</v>
      </c>
    </row>
    <row r="46" spans="1:17" s="10" customFormat="1" ht="24.75" thickBot="1">
      <c r="A46" s="10" t="s">
        <v>37</v>
      </c>
      <c r="C46" s="10" t="s">
        <v>37</v>
      </c>
      <c r="E46" s="11">
        <f>SUM(E8:E45)</f>
        <v>74378494277324</v>
      </c>
      <c r="G46" s="11">
        <f>SUM(G8:G45)</f>
        <v>79032618179753</v>
      </c>
      <c r="I46" s="11">
        <f>SUM(I8:I45)</f>
        <v>-4654123902429</v>
      </c>
      <c r="K46" s="10" t="s">
        <v>37</v>
      </c>
      <c r="M46" s="11">
        <f>SUM(M8:M45)</f>
        <v>74378494277324</v>
      </c>
      <c r="O46" s="11">
        <f>SUM(O8:O45)</f>
        <v>76349161308593</v>
      </c>
      <c r="Q46" s="11">
        <f>SUM(Q8:Q45)</f>
        <v>-1970667031269</v>
      </c>
    </row>
    <row r="47" spans="1:17" ht="15.75" thickTop="1"/>
    <row r="48" spans="1:17">
      <c r="I48" s="2"/>
    </row>
    <row r="49" spans="7:17">
      <c r="G49" s="45"/>
      <c r="I49" s="45"/>
      <c r="Q49" s="45"/>
    </row>
    <row r="50" spans="7:17">
      <c r="I50" s="45"/>
    </row>
  </sheetData>
  <mergeCells count="7">
    <mergeCell ref="A2:Q2"/>
    <mergeCell ref="A3:Q3"/>
    <mergeCell ref="A4:Q4"/>
    <mergeCell ref="A5:Q5"/>
    <mergeCell ref="K6:Q6"/>
    <mergeCell ref="A6:A7"/>
    <mergeCell ref="C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5D5E6-0C3D-4545-B782-A903C57AB1B3}">
  <dimension ref="A2:Y30"/>
  <sheetViews>
    <sheetView rightToLeft="1" topLeftCell="E8" workbookViewId="0">
      <selection activeCell="W28" sqref="W28"/>
    </sheetView>
  </sheetViews>
  <sheetFormatPr defaultRowHeight="15"/>
  <cols>
    <col min="1" max="1" width="34.7109375" style="1" bestFit="1" customWidth="1"/>
    <col min="2" max="2" width="1" style="1" customWidth="1"/>
    <col min="3" max="3" width="20" style="1" customWidth="1"/>
    <col min="4" max="4" width="1" style="1" customWidth="1"/>
    <col min="5" max="5" width="24" style="1" customWidth="1"/>
    <col min="6" max="6" width="1" style="1" customWidth="1"/>
    <col min="7" max="7" width="24" style="1" customWidth="1"/>
    <col min="8" max="8" width="1" style="1" customWidth="1"/>
    <col min="9" max="9" width="20" style="1" customWidth="1"/>
    <col min="10" max="10" width="1" style="1" customWidth="1"/>
    <col min="11" max="11" width="25.85546875" style="1" bestFit="1" customWidth="1"/>
    <col min="12" max="12" width="1" style="1" customWidth="1"/>
    <col min="13" max="13" width="21" style="1" customWidth="1"/>
    <col min="14" max="14" width="1" style="1" customWidth="1"/>
    <col min="15" max="15" width="24" style="1" customWidth="1"/>
    <col min="16" max="16" width="1" style="1" customWidth="1"/>
    <col min="17" max="17" width="20" style="1" customWidth="1"/>
    <col min="18" max="18" width="1" style="1" customWidth="1"/>
    <col min="19" max="19" width="16" style="1" customWidth="1"/>
    <col min="20" max="20" width="1" style="1" customWidth="1"/>
    <col min="21" max="21" width="24" style="1" customWidth="1"/>
    <col min="22" max="22" width="1" style="1" customWidth="1"/>
    <col min="23" max="23" width="24" style="1" customWidth="1"/>
    <col min="24" max="24" width="1" style="1" customWidth="1"/>
    <col min="25" max="25" width="32" style="1" customWidth="1"/>
    <col min="26" max="26" width="1" style="1" customWidth="1"/>
    <col min="27" max="27" width="11.85546875" style="1" bestFit="1" customWidth="1"/>
    <col min="28" max="16384" width="9.140625" style="1"/>
  </cols>
  <sheetData>
    <row r="2" spans="1:25" s="4" customFormat="1" ht="26.25">
      <c r="A2" s="50" t="s">
        <v>0</v>
      </c>
      <c r="B2" s="50" t="s">
        <v>0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  <c r="H2" s="50" t="s">
        <v>0</v>
      </c>
      <c r="I2" s="50" t="s">
        <v>0</v>
      </c>
      <c r="J2" s="50" t="s">
        <v>0</v>
      </c>
      <c r="K2" s="50" t="s">
        <v>0</v>
      </c>
      <c r="L2" s="50" t="s">
        <v>0</v>
      </c>
      <c r="M2" s="50" t="s">
        <v>0</v>
      </c>
      <c r="N2" s="50" t="s">
        <v>0</v>
      </c>
      <c r="O2" s="50" t="s">
        <v>0</v>
      </c>
      <c r="P2" s="50" t="s">
        <v>0</v>
      </c>
      <c r="Q2" s="50" t="s">
        <v>0</v>
      </c>
      <c r="R2" s="50" t="s">
        <v>0</v>
      </c>
      <c r="S2" s="50" t="s">
        <v>0</v>
      </c>
      <c r="T2" s="50" t="s">
        <v>0</v>
      </c>
      <c r="U2" s="50" t="s">
        <v>0</v>
      </c>
      <c r="V2" s="50" t="s">
        <v>0</v>
      </c>
      <c r="W2" s="50" t="s">
        <v>0</v>
      </c>
      <c r="X2" s="50" t="s">
        <v>0</v>
      </c>
      <c r="Y2" s="50" t="s">
        <v>0</v>
      </c>
    </row>
    <row r="3" spans="1:25" s="4" customFormat="1" ht="26.25">
      <c r="A3" s="50" t="s">
        <v>1</v>
      </c>
      <c r="B3" s="50" t="s">
        <v>1</v>
      </c>
      <c r="C3" s="50" t="s">
        <v>1</v>
      </c>
      <c r="D3" s="50" t="s">
        <v>1</v>
      </c>
      <c r="E3" s="50" t="s">
        <v>1</v>
      </c>
      <c r="F3" s="50" t="s">
        <v>1</v>
      </c>
      <c r="G3" s="50" t="s">
        <v>1</v>
      </c>
      <c r="H3" s="50" t="s">
        <v>1</v>
      </c>
      <c r="I3" s="50" t="s">
        <v>1</v>
      </c>
      <c r="J3" s="50" t="s">
        <v>1</v>
      </c>
      <c r="K3" s="50" t="s">
        <v>1</v>
      </c>
      <c r="L3" s="50" t="s">
        <v>1</v>
      </c>
      <c r="M3" s="50" t="s">
        <v>1</v>
      </c>
      <c r="N3" s="50" t="s">
        <v>1</v>
      </c>
      <c r="O3" s="50" t="s">
        <v>1</v>
      </c>
      <c r="P3" s="50" t="s">
        <v>1</v>
      </c>
      <c r="Q3" s="50" t="s">
        <v>1</v>
      </c>
      <c r="R3" s="50" t="s">
        <v>1</v>
      </c>
      <c r="S3" s="50" t="s">
        <v>1</v>
      </c>
      <c r="T3" s="50" t="s">
        <v>1</v>
      </c>
      <c r="U3" s="50" t="s">
        <v>1</v>
      </c>
      <c r="V3" s="50" t="s">
        <v>1</v>
      </c>
      <c r="W3" s="50" t="s">
        <v>1</v>
      </c>
      <c r="X3" s="50" t="s">
        <v>1</v>
      </c>
      <c r="Y3" s="50" t="s">
        <v>1</v>
      </c>
    </row>
    <row r="4" spans="1:25" s="4" customFormat="1" ht="26.25">
      <c r="A4" s="50" t="s">
        <v>2</v>
      </c>
      <c r="B4" s="50" t="s">
        <v>2</v>
      </c>
      <c r="C4" s="50" t="s">
        <v>2</v>
      </c>
      <c r="D4" s="50" t="s">
        <v>2</v>
      </c>
      <c r="E4" s="50" t="s">
        <v>2</v>
      </c>
      <c r="F4" s="50" t="s">
        <v>2</v>
      </c>
      <c r="G4" s="50" t="s">
        <v>2</v>
      </c>
      <c r="H4" s="50" t="s">
        <v>2</v>
      </c>
      <c r="I4" s="50" t="s">
        <v>2</v>
      </c>
      <c r="J4" s="50" t="s">
        <v>2</v>
      </c>
      <c r="K4" s="50" t="s">
        <v>2</v>
      </c>
      <c r="L4" s="50" t="s">
        <v>2</v>
      </c>
      <c r="M4" s="50" t="s">
        <v>2</v>
      </c>
      <c r="N4" s="50" t="s">
        <v>2</v>
      </c>
      <c r="O4" s="50" t="s">
        <v>2</v>
      </c>
      <c r="P4" s="50" t="s">
        <v>2</v>
      </c>
      <c r="Q4" s="50" t="s">
        <v>2</v>
      </c>
      <c r="R4" s="50" t="s">
        <v>2</v>
      </c>
      <c r="S4" s="50" t="s">
        <v>2</v>
      </c>
      <c r="T4" s="50" t="s">
        <v>2</v>
      </c>
      <c r="U4" s="50" t="s">
        <v>2</v>
      </c>
      <c r="V4" s="50" t="s">
        <v>2</v>
      </c>
      <c r="W4" s="50" t="s">
        <v>2</v>
      </c>
      <c r="X4" s="50" t="s">
        <v>2</v>
      </c>
      <c r="Y4" s="50" t="s">
        <v>2</v>
      </c>
    </row>
    <row r="5" spans="1:25" s="13" customFormat="1" ht="28.5">
      <c r="A5" s="51" t="s">
        <v>119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</row>
    <row r="7" spans="1:25" s="4" customFormat="1" ht="27" thickBot="1">
      <c r="A7" s="49" t="s">
        <v>3</v>
      </c>
      <c r="C7" s="49" t="s">
        <v>114</v>
      </c>
      <c r="D7" s="49" t="s">
        <v>4</v>
      </c>
      <c r="E7" s="49" t="s">
        <v>4</v>
      </c>
      <c r="F7" s="49" t="s">
        <v>4</v>
      </c>
      <c r="G7" s="49" t="s">
        <v>4</v>
      </c>
      <c r="I7" s="49" t="s">
        <v>5</v>
      </c>
      <c r="J7" s="49" t="s">
        <v>5</v>
      </c>
      <c r="K7" s="49" t="s">
        <v>5</v>
      </c>
      <c r="L7" s="49" t="s">
        <v>5</v>
      </c>
      <c r="M7" s="49" t="s">
        <v>5</v>
      </c>
      <c r="N7" s="49" t="s">
        <v>5</v>
      </c>
      <c r="O7" s="49" t="s">
        <v>5</v>
      </c>
      <c r="Q7" s="49" t="s">
        <v>6</v>
      </c>
      <c r="R7" s="49" t="s">
        <v>6</v>
      </c>
      <c r="S7" s="49" t="s">
        <v>6</v>
      </c>
      <c r="T7" s="49" t="s">
        <v>6</v>
      </c>
      <c r="U7" s="49" t="s">
        <v>6</v>
      </c>
      <c r="V7" s="49" t="s">
        <v>6</v>
      </c>
      <c r="W7" s="49" t="s">
        <v>6</v>
      </c>
      <c r="X7" s="49" t="s">
        <v>6</v>
      </c>
      <c r="Y7" s="49" t="s">
        <v>6</v>
      </c>
    </row>
    <row r="8" spans="1:25" s="4" customFormat="1" ht="27" thickBot="1">
      <c r="A8" s="49" t="s">
        <v>3</v>
      </c>
      <c r="C8" s="49" t="s">
        <v>7</v>
      </c>
      <c r="E8" s="49" t="s">
        <v>8</v>
      </c>
      <c r="G8" s="49" t="s">
        <v>9</v>
      </c>
      <c r="I8" s="49" t="s">
        <v>10</v>
      </c>
      <c r="J8" s="49" t="s">
        <v>10</v>
      </c>
      <c r="K8" s="49" t="s">
        <v>10</v>
      </c>
      <c r="M8" s="49" t="s">
        <v>11</v>
      </c>
      <c r="N8" s="49" t="s">
        <v>11</v>
      </c>
      <c r="O8" s="49" t="s">
        <v>11</v>
      </c>
      <c r="Q8" s="49" t="s">
        <v>7</v>
      </c>
      <c r="S8" s="49" t="s">
        <v>12</v>
      </c>
      <c r="U8" s="49" t="s">
        <v>8</v>
      </c>
      <c r="W8" s="49" t="s">
        <v>9</v>
      </c>
      <c r="Y8" s="49" t="s">
        <v>58</v>
      </c>
    </row>
    <row r="9" spans="1:25" s="4" customFormat="1" ht="27" thickBot="1">
      <c r="A9" s="49" t="s">
        <v>3</v>
      </c>
      <c r="C9" s="49" t="s">
        <v>7</v>
      </c>
      <c r="E9" s="49" t="s">
        <v>8</v>
      </c>
      <c r="G9" s="49" t="s">
        <v>9</v>
      </c>
      <c r="I9" s="7" t="s">
        <v>7</v>
      </c>
      <c r="K9" s="7" t="s">
        <v>8</v>
      </c>
      <c r="M9" s="7" t="s">
        <v>7</v>
      </c>
      <c r="O9" s="7" t="s">
        <v>14</v>
      </c>
      <c r="Q9" s="49" t="s">
        <v>7</v>
      </c>
      <c r="S9" s="49" t="s">
        <v>12</v>
      </c>
      <c r="U9" s="49" t="s">
        <v>8</v>
      </c>
      <c r="W9" s="49" t="s">
        <v>9</v>
      </c>
      <c r="Y9" s="49" t="s">
        <v>13</v>
      </c>
    </row>
    <row r="10" spans="1:25" s="4" customFormat="1" ht="21">
      <c r="A10" s="8" t="s">
        <v>15</v>
      </c>
      <c r="C10" s="4">
        <v>48639511</v>
      </c>
      <c r="E10" s="4">
        <v>23877749353386</v>
      </c>
      <c r="G10" s="4">
        <v>25628045093663</v>
      </c>
      <c r="I10" s="4">
        <v>54528519</v>
      </c>
      <c r="K10" s="4">
        <v>28758211401953</v>
      </c>
      <c r="M10" s="4">
        <v>-52155677</v>
      </c>
      <c r="O10" s="4">
        <v>27679337620185</v>
      </c>
      <c r="Q10" s="4">
        <v>51012353</v>
      </c>
      <c r="S10" s="4">
        <v>489075</v>
      </c>
      <c r="U10" s="4">
        <v>26060151393774</v>
      </c>
      <c r="W10" s="4">
        <v>24933897223549</v>
      </c>
      <c r="Y10" s="9">
        <v>0.29922366626643215</v>
      </c>
    </row>
    <row r="11" spans="1:25" s="4" customFormat="1" ht="21">
      <c r="A11" s="8" t="s">
        <v>16</v>
      </c>
      <c r="C11" s="4">
        <v>46875151</v>
      </c>
      <c r="E11" s="4">
        <v>4161681761938</v>
      </c>
      <c r="G11" s="4">
        <v>4049575617803</v>
      </c>
      <c r="I11" s="4">
        <v>6714158</v>
      </c>
      <c r="K11" s="4">
        <v>554483627674</v>
      </c>
      <c r="M11" s="4">
        <v>-6638700</v>
      </c>
      <c r="O11" s="4">
        <v>548660955295</v>
      </c>
      <c r="Q11" s="4">
        <v>46950609</v>
      </c>
      <c r="S11" s="4">
        <v>83042</v>
      </c>
      <c r="U11" s="4">
        <v>4130488161256</v>
      </c>
      <c r="W11" s="4">
        <v>3897819777010</v>
      </c>
      <c r="Y11" s="9">
        <v>4.6776479170741105E-2</v>
      </c>
    </row>
    <row r="12" spans="1:25" s="4" customFormat="1" ht="21">
      <c r="A12" s="8" t="s">
        <v>18</v>
      </c>
      <c r="C12" s="4">
        <v>56305688</v>
      </c>
      <c r="E12" s="4">
        <v>1515258978731</v>
      </c>
      <c r="G12" s="4">
        <v>1491134959948</v>
      </c>
      <c r="I12" s="4">
        <v>3495329</v>
      </c>
      <c r="K12" s="4">
        <v>87950718466</v>
      </c>
      <c r="M12" s="4">
        <v>-965722</v>
      </c>
      <c r="O12" s="4">
        <v>24238466191</v>
      </c>
      <c r="Q12" s="4">
        <v>58835295</v>
      </c>
      <c r="S12" s="4">
        <v>24988</v>
      </c>
      <c r="U12" s="4">
        <v>1577314432640</v>
      </c>
      <c r="W12" s="4">
        <v>1469779403845</v>
      </c>
      <c r="Y12" s="9">
        <v>1.7638349026562378E-2</v>
      </c>
    </row>
    <row r="13" spans="1:25" s="4" customFormat="1" ht="21">
      <c r="A13" s="8" t="s">
        <v>19</v>
      </c>
      <c r="C13" s="4">
        <v>175648019</v>
      </c>
      <c r="E13" s="4">
        <v>4413837775884</v>
      </c>
      <c r="G13" s="4">
        <v>4416651848802</v>
      </c>
      <c r="I13" s="4">
        <v>3236409795</v>
      </c>
      <c r="K13" s="4">
        <v>82132667782599</v>
      </c>
      <c r="M13" s="4">
        <v>-3283242934</v>
      </c>
      <c r="O13" s="4">
        <v>83331526071564</v>
      </c>
      <c r="Q13" s="4">
        <v>128814880</v>
      </c>
      <c r="S13" s="4">
        <v>25820</v>
      </c>
      <c r="U13" s="4">
        <v>3317162588885</v>
      </c>
      <c r="W13" s="4">
        <v>3325854689091</v>
      </c>
      <c r="Y13" s="9">
        <v>3.9912510451808318E-2</v>
      </c>
    </row>
    <row r="14" spans="1:25" s="4" customFormat="1" ht="21">
      <c r="A14" s="8" t="s">
        <v>20</v>
      </c>
      <c r="C14" s="4">
        <v>544274</v>
      </c>
      <c r="E14" s="4">
        <v>20937225794</v>
      </c>
      <c r="G14" s="4">
        <v>21063253696</v>
      </c>
      <c r="I14" s="4">
        <v>0</v>
      </c>
      <c r="K14" s="4">
        <v>0</v>
      </c>
      <c r="M14" s="4">
        <v>-260498</v>
      </c>
      <c r="O14" s="4">
        <v>10120066499</v>
      </c>
      <c r="Q14" s="4">
        <v>283776</v>
      </c>
      <c r="S14" s="4">
        <v>39803</v>
      </c>
      <c r="U14" s="4">
        <v>10916343949</v>
      </c>
      <c r="W14" s="4">
        <v>11290971047</v>
      </c>
      <c r="Y14" s="9">
        <v>1.3549930530717849E-4</v>
      </c>
    </row>
    <row r="15" spans="1:25" s="4" customFormat="1" ht="21">
      <c r="A15" s="8" t="s">
        <v>22</v>
      </c>
      <c r="C15" s="4">
        <v>145352694</v>
      </c>
      <c r="E15" s="4">
        <v>2326826547126</v>
      </c>
      <c r="G15" s="4">
        <v>2660689247027</v>
      </c>
      <c r="I15" s="4">
        <v>3458567</v>
      </c>
      <c r="K15" s="4">
        <v>60552550399</v>
      </c>
      <c r="M15" s="4">
        <v>-58517</v>
      </c>
      <c r="O15" s="4">
        <v>1031239094</v>
      </c>
      <c r="Q15" s="4">
        <v>148752744</v>
      </c>
      <c r="S15" s="4">
        <v>17948</v>
      </c>
      <c r="U15" s="4">
        <v>2386440309304</v>
      </c>
      <c r="W15" s="4">
        <v>2669093399465</v>
      </c>
      <c r="Y15" s="9">
        <v>3.2030929839606287E-2</v>
      </c>
    </row>
    <row r="16" spans="1:25" s="4" customFormat="1" ht="21">
      <c r="A16" s="8" t="s">
        <v>23</v>
      </c>
      <c r="C16" s="4">
        <v>88032851</v>
      </c>
      <c r="E16" s="4">
        <v>979005868333</v>
      </c>
      <c r="G16" s="4">
        <v>935536543044</v>
      </c>
      <c r="I16" s="4">
        <v>6567738</v>
      </c>
      <c r="K16" s="4">
        <v>65366740054</v>
      </c>
      <c r="M16" s="4">
        <v>-1118288</v>
      </c>
      <c r="O16" s="4">
        <v>10905975294</v>
      </c>
      <c r="Q16" s="4">
        <v>93482301</v>
      </c>
      <c r="S16" s="4">
        <v>9801</v>
      </c>
      <c r="U16" s="4">
        <v>1032025987275</v>
      </c>
      <c r="W16" s="4">
        <v>915972652692</v>
      </c>
      <c r="Y16" s="9">
        <v>1.099229265609678E-2</v>
      </c>
    </row>
    <row r="17" spans="1:25" s="4" customFormat="1" ht="21">
      <c r="A17" s="8" t="s">
        <v>24</v>
      </c>
      <c r="C17" s="4">
        <v>112396242</v>
      </c>
      <c r="E17" s="4">
        <v>2624424043235</v>
      </c>
      <c r="G17" s="4">
        <v>2446205534469</v>
      </c>
      <c r="I17" s="4">
        <v>4270953</v>
      </c>
      <c r="K17" s="4">
        <v>90198142575</v>
      </c>
      <c r="M17" s="4">
        <v>-2957453</v>
      </c>
      <c r="O17" s="4">
        <v>62320667393</v>
      </c>
      <c r="Q17" s="4">
        <v>113709742</v>
      </c>
      <c r="S17" s="4">
        <v>21433</v>
      </c>
      <c r="U17" s="4">
        <v>2645761052701</v>
      </c>
      <c r="W17" s="4">
        <v>2436482872243</v>
      </c>
      <c r="Y17" s="9">
        <v>2.9239445855233484E-2</v>
      </c>
    </row>
    <row r="18" spans="1:25" s="4" customFormat="1" ht="21">
      <c r="A18" s="8" t="s">
        <v>25</v>
      </c>
      <c r="C18" s="4">
        <v>145605353</v>
      </c>
      <c r="E18" s="4">
        <v>5163114930927</v>
      </c>
      <c r="G18" s="4">
        <v>4461744678391</v>
      </c>
      <c r="I18" s="4">
        <v>45801078</v>
      </c>
      <c r="K18" s="4">
        <v>1321595873275</v>
      </c>
      <c r="M18" s="4">
        <v>-46010294</v>
      </c>
      <c r="O18" s="4">
        <v>1328001908103</v>
      </c>
      <c r="Q18" s="4">
        <v>145396137</v>
      </c>
      <c r="S18" s="4">
        <v>29120</v>
      </c>
      <c r="U18" s="4">
        <v>4909258673220</v>
      </c>
      <c r="W18" s="4">
        <v>4232792346852</v>
      </c>
      <c r="Y18" s="9">
        <v>5.0796377045035188E-2</v>
      </c>
    </row>
    <row r="19" spans="1:25" s="4" customFormat="1" ht="21">
      <c r="A19" s="8" t="s">
        <v>26</v>
      </c>
      <c r="C19" s="4">
        <v>114570589</v>
      </c>
      <c r="E19" s="4">
        <v>2302657527799</v>
      </c>
      <c r="G19" s="4">
        <v>2273612150578</v>
      </c>
      <c r="I19" s="4">
        <v>6842998</v>
      </c>
      <c r="K19" s="4">
        <v>130902968569</v>
      </c>
      <c r="M19" s="4">
        <v>-7378926</v>
      </c>
      <c r="O19" s="4">
        <v>142144960678</v>
      </c>
      <c r="Q19" s="4">
        <v>114034661</v>
      </c>
      <c r="S19" s="4">
        <v>19280</v>
      </c>
      <c r="U19" s="4">
        <v>2285565869328</v>
      </c>
      <c r="W19" s="4">
        <v>2197994645249</v>
      </c>
      <c r="Y19" s="9">
        <v>2.637742548983597E-2</v>
      </c>
    </row>
    <row r="20" spans="1:25" s="4" customFormat="1" ht="21">
      <c r="A20" s="8" t="s">
        <v>27</v>
      </c>
      <c r="C20" s="4">
        <v>103490913</v>
      </c>
      <c r="E20" s="4">
        <v>1589661046443</v>
      </c>
      <c r="G20" s="4">
        <v>1412269546690</v>
      </c>
      <c r="I20" s="4">
        <v>8689420</v>
      </c>
      <c r="K20" s="4">
        <v>113024427815</v>
      </c>
      <c r="M20" s="4">
        <v>-6817352</v>
      </c>
      <c r="O20" s="4">
        <v>89478020521</v>
      </c>
      <c r="Q20" s="4">
        <v>105362981</v>
      </c>
      <c r="S20" s="4">
        <v>13140</v>
      </c>
      <c r="U20" s="4">
        <v>1598678173440</v>
      </c>
      <c r="W20" s="4">
        <v>1384095763556</v>
      </c>
      <c r="Y20" s="9">
        <v>1.6610087268825034E-2</v>
      </c>
    </row>
    <row r="21" spans="1:25" s="4" customFormat="1" ht="21">
      <c r="A21" s="8" t="s">
        <v>28</v>
      </c>
      <c r="C21" s="4">
        <v>62753771</v>
      </c>
      <c r="E21" s="4">
        <v>713289876860</v>
      </c>
      <c r="G21" s="4">
        <v>663755634758</v>
      </c>
      <c r="I21" s="4">
        <v>2722501</v>
      </c>
      <c r="K21" s="4">
        <v>27661112605</v>
      </c>
      <c r="M21" s="4">
        <v>-2800000</v>
      </c>
      <c r="O21" s="4">
        <v>28433441125</v>
      </c>
      <c r="Q21" s="4">
        <v>62676272</v>
      </c>
      <c r="S21" s="4">
        <v>10070</v>
      </c>
      <c r="U21" s="4">
        <v>709229594023</v>
      </c>
      <c r="W21" s="4">
        <v>630979648524</v>
      </c>
      <c r="Y21" s="9">
        <v>7.5721834448141817E-3</v>
      </c>
    </row>
    <row r="22" spans="1:25" s="4" customFormat="1" ht="21">
      <c r="A22" s="8" t="s">
        <v>29</v>
      </c>
      <c r="C22" s="4">
        <v>6700000</v>
      </c>
      <c r="E22" s="4">
        <v>133170425797</v>
      </c>
      <c r="G22" s="4">
        <v>146046325551</v>
      </c>
      <c r="I22" s="4">
        <v>0</v>
      </c>
      <c r="K22" s="4">
        <v>0</v>
      </c>
      <c r="M22" s="4">
        <v>-2200000</v>
      </c>
      <c r="O22" s="4">
        <v>48015287843</v>
      </c>
      <c r="Q22" s="4">
        <v>4500000</v>
      </c>
      <c r="S22" s="4">
        <v>22413</v>
      </c>
      <c r="U22" s="4">
        <v>89442823297</v>
      </c>
      <c r="W22" s="4">
        <v>100821308428</v>
      </c>
      <c r="Y22" s="9">
        <v>1.209924035345441E-3</v>
      </c>
    </row>
    <row r="23" spans="1:25" s="4" customFormat="1" ht="21">
      <c r="A23" s="8" t="s">
        <v>30</v>
      </c>
      <c r="C23" s="4">
        <v>14900000</v>
      </c>
      <c r="E23" s="4">
        <v>458331493788</v>
      </c>
      <c r="G23" s="4">
        <v>579798420464</v>
      </c>
      <c r="I23" s="4">
        <v>0</v>
      </c>
      <c r="K23" s="4">
        <v>0</v>
      </c>
      <c r="M23" s="4">
        <v>-1400000</v>
      </c>
      <c r="O23" s="4">
        <v>54536482280</v>
      </c>
      <c r="Q23" s="4">
        <v>13500000</v>
      </c>
      <c r="S23" s="4">
        <v>39165</v>
      </c>
      <c r="U23" s="4">
        <v>415266789673</v>
      </c>
      <c r="W23" s="4">
        <v>528532531734</v>
      </c>
      <c r="Y23" s="9">
        <v>6.3427486071917184E-3</v>
      </c>
    </row>
    <row r="24" spans="1:25" s="4" customFormat="1" ht="21">
      <c r="A24" s="8" t="s">
        <v>31</v>
      </c>
      <c r="C24" s="4">
        <v>10400000</v>
      </c>
      <c r="E24" s="4">
        <v>232154199033</v>
      </c>
      <c r="G24" s="4">
        <v>264540814590</v>
      </c>
      <c r="I24" s="4">
        <v>0</v>
      </c>
      <c r="K24" s="4">
        <v>0</v>
      </c>
      <c r="M24" s="4">
        <v>-100000</v>
      </c>
      <c r="O24" s="4">
        <v>2556057110</v>
      </c>
      <c r="Q24" s="4">
        <v>10300000</v>
      </c>
      <c r="S24" s="4">
        <v>25601</v>
      </c>
      <c r="U24" s="4">
        <v>229921947119</v>
      </c>
      <c r="W24" s="4">
        <v>263593064202</v>
      </c>
      <c r="Y24" s="9">
        <v>3.1632954273362861E-3</v>
      </c>
    </row>
    <row r="25" spans="1:25" s="4" customFormat="1" ht="21">
      <c r="A25" s="8" t="s">
        <v>33</v>
      </c>
      <c r="C25" s="4">
        <v>86217141</v>
      </c>
      <c r="E25" s="4">
        <v>915619142686</v>
      </c>
      <c r="G25" s="4">
        <v>863231531655</v>
      </c>
      <c r="I25" s="4">
        <v>10730436</v>
      </c>
      <c r="K25" s="4">
        <v>104227562353</v>
      </c>
      <c r="M25" s="4">
        <v>-650000</v>
      </c>
      <c r="O25" s="4">
        <v>6287052533</v>
      </c>
      <c r="Q25" s="4">
        <v>96297577</v>
      </c>
      <c r="S25" s="4">
        <v>9663</v>
      </c>
      <c r="U25" s="4">
        <v>1013008985327</v>
      </c>
      <c r="W25" s="4">
        <v>930272245210</v>
      </c>
      <c r="Y25" s="9">
        <v>1.1163897458225783E-2</v>
      </c>
    </row>
    <row r="26" spans="1:25" s="4" customFormat="1" ht="21.75" thickBot="1">
      <c r="A26" s="8" t="s">
        <v>35</v>
      </c>
      <c r="C26" s="4">
        <v>2567388</v>
      </c>
      <c r="E26" s="4">
        <v>233618623812</v>
      </c>
      <c r="G26" s="4">
        <v>236302514017</v>
      </c>
      <c r="I26" s="4">
        <v>0</v>
      </c>
      <c r="K26" s="4">
        <v>0</v>
      </c>
      <c r="M26" s="4">
        <v>-2175226</v>
      </c>
      <c r="O26" s="4">
        <v>200817237960</v>
      </c>
      <c r="Q26" s="4">
        <v>392162</v>
      </c>
      <c r="S26" s="4">
        <v>92650</v>
      </c>
      <c r="U26" s="4">
        <v>35684651772</v>
      </c>
      <c r="W26" s="4">
        <v>36320411208</v>
      </c>
      <c r="Y26" s="9">
        <v>4.3586955157968169E-4</v>
      </c>
    </row>
    <row r="27" spans="1:25" s="10" customFormat="1" ht="24.75" thickBot="1">
      <c r="A27" s="10" t="s">
        <v>37</v>
      </c>
      <c r="C27" s="10" t="s">
        <v>37</v>
      </c>
      <c r="E27" s="11">
        <f>SUM(E10:E26)</f>
        <v>51661338821572</v>
      </c>
      <c r="G27" s="11">
        <f>SUM(G10:G26)</f>
        <v>52550203715146</v>
      </c>
      <c r="I27" s="10" t="s">
        <v>37</v>
      </c>
      <c r="K27" s="11">
        <f>SUM(K10:K26)</f>
        <v>113446842908337</v>
      </c>
      <c r="M27" s="10" t="s">
        <v>37</v>
      </c>
      <c r="O27" s="11">
        <f>SUM(O10:O26)</f>
        <v>113568411509668</v>
      </c>
      <c r="Q27" s="10" t="s">
        <v>37</v>
      </c>
      <c r="S27" s="10" t="s">
        <v>37</v>
      </c>
      <c r="U27" s="11">
        <f>SUM(U10:U26)</f>
        <v>52446317776983</v>
      </c>
      <c r="W27" s="11">
        <f>SUM(W10:W26)</f>
        <v>49965592953905</v>
      </c>
      <c r="Y27" s="12">
        <f>SUM(Y10:Y26)</f>
        <v>0.59962098089997706</v>
      </c>
    </row>
    <row r="28" spans="1:25" ht="15.75" thickTop="1"/>
    <row r="29" spans="1:25">
      <c r="W29" s="2"/>
      <c r="Y29" s="2"/>
    </row>
    <row r="30" spans="1:25">
      <c r="W30" s="45"/>
    </row>
  </sheetData>
  <mergeCells count="18">
    <mergeCell ref="A2:Y2"/>
    <mergeCell ref="A3:Y3"/>
    <mergeCell ref="A4:Y4"/>
    <mergeCell ref="A5:Y5"/>
    <mergeCell ref="A7:A9"/>
    <mergeCell ref="C7:G7"/>
    <mergeCell ref="I7:O7"/>
    <mergeCell ref="Q7:Y7"/>
    <mergeCell ref="C8:C9"/>
    <mergeCell ref="U8:U9"/>
    <mergeCell ref="W8:W9"/>
    <mergeCell ref="Y8:Y9"/>
    <mergeCell ref="E8:E9"/>
    <mergeCell ref="G8:G9"/>
    <mergeCell ref="I8:K8"/>
    <mergeCell ref="M8:O8"/>
    <mergeCell ref="Q8:Q9"/>
    <mergeCell ref="S8:S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G29"/>
  <sheetViews>
    <sheetView rightToLeft="1" topLeftCell="C6" workbookViewId="0">
      <selection activeCell="W27" sqref="W27"/>
    </sheetView>
  </sheetViews>
  <sheetFormatPr defaultRowHeight="15"/>
  <cols>
    <col min="1" max="1" width="33.5703125" style="1" customWidth="1"/>
    <col min="2" max="2" width="1" style="1" customWidth="1"/>
    <col min="3" max="3" width="16" style="1" customWidth="1"/>
    <col min="4" max="4" width="1" style="1" customWidth="1"/>
    <col min="5" max="5" width="23.42578125" style="1" bestFit="1" customWidth="1"/>
    <col min="6" max="6" width="1" style="1" customWidth="1"/>
    <col min="7" max="7" width="22" style="1" customWidth="1"/>
    <col min="8" max="8" width="1" style="1" customWidth="1"/>
    <col min="9" max="9" width="11" style="1" customWidth="1"/>
    <col min="10" max="10" width="1" style="1" customWidth="1"/>
    <col min="11" max="11" width="22" style="1" customWidth="1"/>
    <col min="12" max="12" width="1" style="1" customWidth="1"/>
    <col min="13" max="13" width="16" style="1" customWidth="1"/>
    <col min="14" max="14" width="1" style="1" customWidth="1"/>
    <col min="15" max="15" width="24" style="1" customWidth="1"/>
    <col min="16" max="16" width="1" style="1" customWidth="1"/>
    <col min="17" max="17" width="16" style="1" customWidth="1"/>
    <col min="18" max="18" width="1" style="1" customWidth="1"/>
    <col min="19" max="19" width="23" style="1" customWidth="1"/>
    <col min="20" max="20" width="1" style="1" customWidth="1"/>
    <col min="21" max="21" width="24" style="1" customWidth="1"/>
    <col min="22" max="22" width="1" style="1" customWidth="1"/>
    <col min="23" max="23" width="24" style="1" customWidth="1"/>
    <col min="24" max="24" width="1" style="1" customWidth="1"/>
    <col min="25" max="25" width="32" style="1" customWidth="1"/>
    <col min="26" max="26" width="1" style="1" customWidth="1"/>
    <col min="27" max="16384" width="9.140625" style="1"/>
  </cols>
  <sheetData>
    <row r="2" spans="1:33" s="4" customFormat="1" ht="26.25">
      <c r="A2" s="50" t="s">
        <v>0</v>
      </c>
      <c r="B2" s="50" t="s">
        <v>0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  <c r="H2" s="50" t="s">
        <v>0</v>
      </c>
      <c r="I2" s="50" t="s">
        <v>0</v>
      </c>
      <c r="J2" s="50" t="s">
        <v>0</v>
      </c>
      <c r="K2" s="50" t="s">
        <v>0</v>
      </c>
      <c r="L2" s="50" t="s">
        <v>0</v>
      </c>
      <c r="M2" s="50" t="s">
        <v>0</v>
      </c>
      <c r="N2" s="50" t="s">
        <v>0</v>
      </c>
      <c r="O2" s="50" t="s">
        <v>0</v>
      </c>
      <c r="P2" s="50" t="s">
        <v>0</v>
      </c>
      <c r="Q2" s="50" t="s">
        <v>0</v>
      </c>
      <c r="R2" s="50" t="s">
        <v>0</v>
      </c>
      <c r="S2" s="50" t="s">
        <v>0</v>
      </c>
      <c r="T2" s="50" t="s">
        <v>0</v>
      </c>
      <c r="U2" s="50" t="s">
        <v>0</v>
      </c>
      <c r="V2" s="50" t="s">
        <v>0</v>
      </c>
      <c r="W2" s="50" t="s">
        <v>0</v>
      </c>
      <c r="X2" s="50" t="s">
        <v>0</v>
      </c>
      <c r="Y2" s="50" t="s">
        <v>0</v>
      </c>
    </row>
    <row r="3" spans="1:33" s="4" customFormat="1" ht="26.25">
      <c r="A3" s="50" t="s">
        <v>1</v>
      </c>
      <c r="B3" s="50" t="s">
        <v>1</v>
      </c>
      <c r="C3" s="50" t="s">
        <v>1</v>
      </c>
      <c r="D3" s="50" t="s">
        <v>1</v>
      </c>
      <c r="E3" s="50" t="s">
        <v>1</v>
      </c>
      <c r="F3" s="50" t="s">
        <v>1</v>
      </c>
      <c r="G3" s="50" t="s">
        <v>1</v>
      </c>
      <c r="H3" s="50" t="s">
        <v>1</v>
      </c>
      <c r="I3" s="50" t="s">
        <v>1</v>
      </c>
      <c r="J3" s="50" t="s">
        <v>1</v>
      </c>
      <c r="K3" s="50" t="s">
        <v>1</v>
      </c>
      <c r="L3" s="50" t="s">
        <v>1</v>
      </c>
      <c r="M3" s="50" t="s">
        <v>1</v>
      </c>
      <c r="N3" s="50" t="s">
        <v>1</v>
      </c>
      <c r="O3" s="50" t="s">
        <v>1</v>
      </c>
      <c r="P3" s="50" t="s">
        <v>1</v>
      </c>
      <c r="Q3" s="50" t="s">
        <v>1</v>
      </c>
      <c r="R3" s="50" t="s">
        <v>1</v>
      </c>
      <c r="S3" s="50" t="s">
        <v>1</v>
      </c>
      <c r="T3" s="50" t="s">
        <v>1</v>
      </c>
      <c r="U3" s="50" t="s">
        <v>1</v>
      </c>
      <c r="V3" s="50" t="s">
        <v>1</v>
      </c>
      <c r="W3" s="50" t="s">
        <v>1</v>
      </c>
      <c r="X3" s="50" t="s">
        <v>1</v>
      </c>
      <c r="Y3" s="50" t="s">
        <v>1</v>
      </c>
    </row>
    <row r="4" spans="1:33" s="4" customFormat="1" ht="26.25">
      <c r="A4" s="50" t="s">
        <v>2</v>
      </c>
      <c r="B4" s="50" t="s">
        <v>2</v>
      </c>
      <c r="C4" s="50" t="s">
        <v>2</v>
      </c>
      <c r="D4" s="50" t="s">
        <v>2</v>
      </c>
      <c r="E4" s="50" t="s">
        <v>2</v>
      </c>
      <c r="F4" s="50" t="s">
        <v>2</v>
      </c>
      <c r="G4" s="50" t="s">
        <v>2</v>
      </c>
      <c r="H4" s="50" t="s">
        <v>2</v>
      </c>
      <c r="I4" s="50" t="s">
        <v>2</v>
      </c>
      <c r="J4" s="50" t="s">
        <v>2</v>
      </c>
      <c r="K4" s="50" t="s">
        <v>2</v>
      </c>
      <c r="L4" s="50" t="s">
        <v>2</v>
      </c>
      <c r="M4" s="50" t="s">
        <v>2</v>
      </c>
      <c r="N4" s="50" t="s">
        <v>2</v>
      </c>
      <c r="O4" s="50" t="s">
        <v>2</v>
      </c>
      <c r="P4" s="50" t="s">
        <v>2</v>
      </c>
      <c r="Q4" s="50" t="s">
        <v>2</v>
      </c>
      <c r="R4" s="50" t="s">
        <v>2</v>
      </c>
      <c r="S4" s="50" t="s">
        <v>2</v>
      </c>
      <c r="T4" s="50" t="s">
        <v>2</v>
      </c>
      <c r="U4" s="50" t="s">
        <v>2</v>
      </c>
      <c r="V4" s="50" t="s">
        <v>2</v>
      </c>
      <c r="W4" s="50" t="s">
        <v>2</v>
      </c>
      <c r="X4" s="50" t="s">
        <v>2</v>
      </c>
      <c r="Y4" s="50" t="s">
        <v>2</v>
      </c>
    </row>
    <row r="5" spans="1:33" s="15" customFormat="1" ht="28.5">
      <c r="A5" s="51" t="s">
        <v>120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14"/>
      <c r="AA5" s="14"/>
      <c r="AB5" s="14"/>
      <c r="AC5" s="14"/>
      <c r="AD5" s="14"/>
      <c r="AE5" s="14"/>
      <c r="AF5" s="14"/>
      <c r="AG5" s="14"/>
    </row>
    <row r="6" spans="1:33" s="4" customFormat="1" ht="27" thickBot="1">
      <c r="A6" s="49" t="s">
        <v>38</v>
      </c>
      <c r="B6" s="49"/>
      <c r="C6" s="49" t="s">
        <v>114</v>
      </c>
      <c r="D6" s="49" t="s">
        <v>4</v>
      </c>
      <c r="E6" s="49" t="s">
        <v>4</v>
      </c>
      <c r="F6" s="49" t="s">
        <v>4</v>
      </c>
      <c r="G6" s="49" t="s">
        <v>4</v>
      </c>
      <c r="I6" s="49" t="s">
        <v>5</v>
      </c>
      <c r="J6" s="49" t="s">
        <v>5</v>
      </c>
      <c r="K6" s="49" t="s">
        <v>5</v>
      </c>
      <c r="L6" s="49" t="s">
        <v>5</v>
      </c>
      <c r="M6" s="49" t="s">
        <v>5</v>
      </c>
      <c r="N6" s="49" t="s">
        <v>5</v>
      </c>
      <c r="O6" s="49" t="s">
        <v>5</v>
      </c>
      <c r="Q6" s="49" t="s">
        <v>6</v>
      </c>
      <c r="R6" s="49" t="s">
        <v>6</v>
      </c>
      <c r="S6" s="49" t="s">
        <v>6</v>
      </c>
      <c r="T6" s="49" t="s">
        <v>6</v>
      </c>
      <c r="U6" s="49" t="s">
        <v>6</v>
      </c>
      <c r="V6" s="49" t="s">
        <v>6</v>
      </c>
      <c r="W6" s="49" t="s">
        <v>6</v>
      </c>
      <c r="X6" s="49" t="s">
        <v>6</v>
      </c>
      <c r="Y6" s="49" t="s">
        <v>6</v>
      </c>
    </row>
    <row r="7" spans="1:33" s="4" customFormat="1" ht="27" thickBot="1">
      <c r="A7" s="49" t="s">
        <v>39</v>
      </c>
      <c r="C7" s="49" t="s">
        <v>7</v>
      </c>
      <c r="E7" s="49" t="s">
        <v>8</v>
      </c>
      <c r="G7" s="49" t="s">
        <v>9</v>
      </c>
      <c r="I7" s="49" t="s">
        <v>10</v>
      </c>
      <c r="J7" s="49" t="s">
        <v>10</v>
      </c>
      <c r="K7" s="49" t="s">
        <v>10</v>
      </c>
      <c r="M7" s="49" t="s">
        <v>11</v>
      </c>
      <c r="N7" s="49" t="s">
        <v>11</v>
      </c>
      <c r="O7" s="49" t="s">
        <v>11</v>
      </c>
      <c r="Q7" s="49" t="s">
        <v>7</v>
      </c>
      <c r="S7" s="49" t="s">
        <v>40</v>
      </c>
      <c r="U7" s="49" t="s">
        <v>8</v>
      </c>
      <c r="W7" s="49" t="s">
        <v>9</v>
      </c>
      <c r="Y7" s="49" t="s">
        <v>166</v>
      </c>
    </row>
    <row r="8" spans="1:33" s="4" customFormat="1" ht="27" thickBot="1">
      <c r="A8" s="49" t="s">
        <v>39</v>
      </c>
      <c r="C8" s="49" t="s">
        <v>7</v>
      </c>
      <c r="E8" s="49" t="s">
        <v>8</v>
      </c>
      <c r="G8" s="49" t="s">
        <v>9</v>
      </c>
      <c r="I8" s="7" t="s">
        <v>7</v>
      </c>
      <c r="K8" s="7" t="s">
        <v>8</v>
      </c>
      <c r="M8" s="7" t="s">
        <v>7</v>
      </c>
      <c r="O8" s="7" t="s">
        <v>14</v>
      </c>
      <c r="Q8" s="49" t="s">
        <v>7</v>
      </c>
      <c r="S8" s="49" t="s">
        <v>40</v>
      </c>
      <c r="U8" s="49" t="s">
        <v>8</v>
      </c>
      <c r="W8" s="49" t="s">
        <v>9</v>
      </c>
      <c r="Y8" s="49" t="s">
        <v>13</v>
      </c>
    </row>
    <row r="9" spans="1:33" s="4" customFormat="1" ht="21">
      <c r="A9" s="8" t="s">
        <v>41</v>
      </c>
      <c r="C9" s="4">
        <v>134150</v>
      </c>
      <c r="E9" s="4">
        <v>499994489500</v>
      </c>
      <c r="G9" s="4">
        <v>732142011864</v>
      </c>
      <c r="I9" s="4">
        <v>0</v>
      </c>
      <c r="K9" s="4">
        <v>0</v>
      </c>
      <c r="M9" s="4">
        <v>-134150</v>
      </c>
      <c r="O9" s="4">
        <v>770291510523</v>
      </c>
      <c r="Q9" s="4">
        <v>0</v>
      </c>
      <c r="S9" s="4">
        <v>0</v>
      </c>
      <c r="U9" s="4">
        <v>0</v>
      </c>
      <c r="W9" s="4">
        <v>0</v>
      </c>
      <c r="Y9" s="9">
        <v>0</v>
      </c>
    </row>
    <row r="10" spans="1:33" s="4" customFormat="1" ht="21">
      <c r="A10" s="8" t="s">
        <v>42</v>
      </c>
      <c r="C10" s="4">
        <v>33370</v>
      </c>
      <c r="E10" s="4">
        <v>49985300824</v>
      </c>
      <c r="G10" s="4">
        <v>65208188739</v>
      </c>
      <c r="I10" s="4">
        <v>0</v>
      </c>
      <c r="K10" s="4">
        <v>0</v>
      </c>
      <c r="M10" s="4">
        <v>0</v>
      </c>
      <c r="O10" s="4">
        <v>0</v>
      </c>
      <c r="Q10" s="4">
        <v>33370</v>
      </c>
      <c r="S10" s="4">
        <v>1987646</v>
      </c>
      <c r="U10" s="4">
        <v>49985300824</v>
      </c>
      <c r="W10" s="4">
        <v>66279686350</v>
      </c>
      <c r="Y10" s="9">
        <v>7.9540115894539325E-4</v>
      </c>
    </row>
    <row r="11" spans="1:33" s="4" customFormat="1" ht="21">
      <c r="A11" s="8" t="s">
        <v>43</v>
      </c>
      <c r="C11" s="4">
        <v>23908</v>
      </c>
      <c r="E11" s="4">
        <v>30001940747</v>
      </c>
      <c r="G11" s="4">
        <v>39049005455</v>
      </c>
      <c r="I11" s="4">
        <v>0</v>
      </c>
      <c r="K11" s="4">
        <v>0</v>
      </c>
      <c r="M11" s="4">
        <v>0</v>
      </c>
      <c r="O11" s="4">
        <v>0</v>
      </c>
      <c r="Q11" s="4">
        <v>23908</v>
      </c>
      <c r="S11" s="4">
        <v>1661406</v>
      </c>
      <c r="U11" s="4">
        <v>30001940747</v>
      </c>
      <c r="W11" s="4">
        <v>39692114301</v>
      </c>
      <c r="Y11" s="9">
        <v>4.7633227395332145E-4</v>
      </c>
    </row>
    <row r="12" spans="1:33" s="4" customFormat="1" ht="21">
      <c r="A12" s="8" t="s">
        <v>44</v>
      </c>
      <c r="C12" s="4">
        <v>25461</v>
      </c>
      <c r="E12" s="4">
        <v>30006899696</v>
      </c>
      <c r="G12" s="4">
        <v>39336194854</v>
      </c>
      <c r="I12" s="4">
        <v>0</v>
      </c>
      <c r="K12" s="4">
        <v>0</v>
      </c>
      <c r="M12" s="4">
        <v>0</v>
      </c>
      <c r="O12" s="4">
        <v>0</v>
      </c>
      <c r="Q12" s="4">
        <v>25461</v>
      </c>
      <c r="S12" s="4">
        <v>1573226</v>
      </c>
      <c r="U12" s="4">
        <v>30006899696</v>
      </c>
      <c r="W12" s="4">
        <v>40026878720</v>
      </c>
      <c r="Y12" s="9">
        <v>4.8034967387643196E-4</v>
      </c>
    </row>
    <row r="13" spans="1:33" s="4" customFormat="1" ht="21">
      <c r="A13" s="8" t="s">
        <v>45</v>
      </c>
      <c r="C13" s="4">
        <v>10553</v>
      </c>
      <c r="E13" s="4">
        <v>30798191790</v>
      </c>
      <c r="G13" s="4">
        <v>39770911374</v>
      </c>
      <c r="I13" s="4">
        <v>0</v>
      </c>
      <c r="K13" s="4">
        <v>0</v>
      </c>
      <c r="M13" s="4">
        <v>0</v>
      </c>
      <c r="O13" s="4">
        <v>0</v>
      </c>
      <c r="Q13" s="4">
        <v>10553</v>
      </c>
      <c r="S13" s="4">
        <v>3836342</v>
      </c>
      <c r="U13" s="4">
        <v>30798191790</v>
      </c>
      <c r="W13" s="4">
        <v>40455568932</v>
      </c>
      <c r="Y13" s="9">
        <v>4.8549424697614076E-4</v>
      </c>
    </row>
    <row r="14" spans="1:33" s="4" customFormat="1" ht="21">
      <c r="A14" s="8" t="s">
        <v>46</v>
      </c>
      <c r="C14" s="4">
        <v>64800</v>
      </c>
      <c r="E14" s="4">
        <v>99976334535</v>
      </c>
      <c r="G14" s="4">
        <v>127370577174</v>
      </c>
      <c r="I14" s="4">
        <v>0</v>
      </c>
      <c r="K14" s="4">
        <v>0</v>
      </c>
      <c r="M14" s="4">
        <v>0</v>
      </c>
      <c r="O14" s="4">
        <v>0</v>
      </c>
      <c r="Q14" s="4">
        <v>64800</v>
      </c>
      <c r="S14" s="4">
        <v>2000112</v>
      </c>
      <c r="U14" s="4">
        <v>99976334535</v>
      </c>
      <c r="W14" s="4">
        <v>129513302420</v>
      </c>
      <c r="Y14" s="9">
        <v>1.5542474099790788E-3</v>
      </c>
    </row>
    <row r="15" spans="1:33" s="4" customFormat="1" ht="21">
      <c r="A15" s="8" t="s">
        <v>47</v>
      </c>
      <c r="C15" s="4">
        <v>4649</v>
      </c>
      <c r="E15" s="4">
        <v>19999765550</v>
      </c>
      <c r="G15" s="4">
        <v>24790466221</v>
      </c>
      <c r="I15" s="4">
        <v>0</v>
      </c>
      <c r="K15" s="4">
        <v>0</v>
      </c>
      <c r="M15" s="4">
        <v>0</v>
      </c>
      <c r="O15" s="4">
        <v>0</v>
      </c>
      <c r="Q15" s="4">
        <v>4649</v>
      </c>
      <c r="S15" s="4">
        <v>5421643</v>
      </c>
      <c r="U15" s="4">
        <v>19999765550</v>
      </c>
      <c r="W15" s="4">
        <v>25186947622</v>
      </c>
      <c r="Y15" s="9">
        <v>3.0226044255919621E-4</v>
      </c>
    </row>
    <row r="16" spans="1:33" s="4" customFormat="1" ht="21">
      <c r="A16" s="8" t="s">
        <v>48</v>
      </c>
      <c r="C16" s="4">
        <v>14500</v>
      </c>
      <c r="E16" s="4">
        <v>60180307000</v>
      </c>
      <c r="G16" s="4">
        <v>73832064222</v>
      </c>
      <c r="I16" s="4">
        <v>0</v>
      </c>
      <c r="K16" s="4">
        <v>0</v>
      </c>
      <c r="M16" s="4">
        <v>0</v>
      </c>
      <c r="O16" s="4">
        <v>0</v>
      </c>
      <c r="Q16" s="4">
        <v>14500</v>
      </c>
      <c r="S16" s="4">
        <v>5175079</v>
      </c>
      <c r="U16" s="4">
        <v>60180307000</v>
      </c>
      <c r="W16" s="4">
        <v>74984249570</v>
      </c>
      <c r="Y16" s="9">
        <v>8.9986181732479797E-4</v>
      </c>
    </row>
    <row r="17" spans="1:25" s="4" customFormat="1" ht="21">
      <c r="A17" s="8" t="s">
        <v>49</v>
      </c>
      <c r="C17" s="4">
        <v>9325</v>
      </c>
      <c r="E17" s="4">
        <v>9303869502</v>
      </c>
      <c r="G17" s="4">
        <v>9321783145</v>
      </c>
      <c r="I17" s="4">
        <v>0</v>
      </c>
      <c r="K17" s="4">
        <v>0</v>
      </c>
      <c r="M17" s="4">
        <v>0</v>
      </c>
      <c r="O17" s="4">
        <v>0</v>
      </c>
      <c r="Q17" s="4">
        <v>9325</v>
      </c>
      <c r="S17" s="4">
        <v>989920</v>
      </c>
      <c r="U17" s="4">
        <v>9303869502</v>
      </c>
      <c r="W17" s="4">
        <v>9229665504</v>
      </c>
      <c r="Y17" s="9">
        <v>1.1076224168885068E-4</v>
      </c>
    </row>
    <row r="18" spans="1:25" s="4" customFormat="1" ht="21">
      <c r="A18" s="8" t="s">
        <v>50</v>
      </c>
      <c r="C18" s="4">
        <v>20000</v>
      </c>
      <c r="E18" s="4">
        <v>20000000000</v>
      </c>
      <c r="G18" s="4">
        <v>18397332000</v>
      </c>
      <c r="I18" s="4">
        <v>0</v>
      </c>
      <c r="K18" s="4">
        <v>0</v>
      </c>
      <c r="M18" s="4">
        <v>0</v>
      </c>
      <c r="O18" s="4">
        <v>0</v>
      </c>
      <c r="Q18" s="4">
        <v>20000</v>
      </c>
      <c r="S18" s="4">
        <v>920000</v>
      </c>
      <c r="U18" s="4">
        <v>20000000000</v>
      </c>
      <c r="W18" s="4">
        <v>18397332000</v>
      </c>
      <c r="Y18" s="9">
        <v>2.2078045326029473E-4</v>
      </c>
    </row>
    <row r="19" spans="1:25" s="4" customFormat="1" ht="21">
      <c r="A19" s="8" t="s">
        <v>51</v>
      </c>
      <c r="C19" s="4">
        <v>5000</v>
      </c>
      <c r="E19" s="4">
        <v>5000000000</v>
      </c>
      <c r="G19" s="4">
        <v>4996375000</v>
      </c>
      <c r="I19" s="4">
        <v>0</v>
      </c>
      <c r="K19" s="4">
        <v>0</v>
      </c>
      <c r="M19" s="4">
        <v>0</v>
      </c>
      <c r="O19" s="4">
        <v>0</v>
      </c>
      <c r="Q19" s="4">
        <v>5000</v>
      </c>
      <c r="S19" s="4">
        <v>1000000</v>
      </c>
      <c r="U19" s="4">
        <v>5000000000</v>
      </c>
      <c r="W19" s="4">
        <v>4996375000</v>
      </c>
      <c r="Y19" s="9">
        <v>5.9959886420400798E-5</v>
      </c>
    </row>
    <row r="20" spans="1:25" s="4" customFormat="1" ht="21">
      <c r="A20" s="8" t="s">
        <v>52</v>
      </c>
      <c r="C20" s="4">
        <v>200000</v>
      </c>
      <c r="E20" s="4">
        <v>200000000000</v>
      </c>
      <c r="G20" s="4">
        <v>199855000000</v>
      </c>
      <c r="I20" s="4">
        <v>0</v>
      </c>
      <c r="K20" s="4">
        <v>0</v>
      </c>
      <c r="M20" s="4">
        <v>0</v>
      </c>
      <c r="O20" s="4">
        <v>0</v>
      </c>
      <c r="Q20" s="4">
        <v>200000</v>
      </c>
      <c r="S20" s="4">
        <v>1000000</v>
      </c>
      <c r="U20" s="4">
        <v>200000000000</v>
      </c>
      <c r="W20" s="4">
        <v>199855000000</v>
      </c>
      <c r="Y20" s="9">
        <v>2.3983954568160318E-3</v>
      </c>
    </row>
    <row r="21" spans="1:25" s="4" customFormat="1" ht="21">
      <c r="A21" s="8" t="s">
        <v>53</v>
      </c>
      <c r="C21" s="4">
        <v>5000</v>
      </c>
      <c r="E21" s="4">
        <v>5000725000</v>
      </c>
      <c r="G21" s="4">
        <v>4999275000</v>
      </c>
      <c r="I21" s="4">
        <v>0</v>
      </c>
      <c r="K21" s="4">
        <v>0</v>
      </c>
      <c r="M21" s="4">
        <v>0</v>
      </c>
      <c r="O21" s="4">
        <v>0</v>
      </c>
      <c r="Q21" s="4">
        <v>5000</v>
      </c>
      <c r="S21" s="4">
        <v>1000000</v>
      </c>
      <c r="U21" s="4">
        <v>5000725000</v>
      </c>
      <c r="W21" s="4">
        <v>4999275000</v>
      </c>
      <c r="Y21" s="9">
        <v>5.9994688385949658E-5</v>
      </c>
    </row>
    <row r="22" spans="1:25" s="4" customFormat="1" ht="21">
      <c r="A22" s="8" t="s">
        <v>54</v>
      </c>
      <c r="C22" s="4">
        <v>3121</v>
      </c>
      <c r="E22" s="4">
        <v>3121452545</v>
      </c>
      <c r="G22" s="4">
        <v>3151749809</v>
      </c>
      <c r="I22" s="4">
        <v>0</v>
      </c>
      <c r="K22" s="4">
        <v>0</v>
      </c>
      <c r="M22" s="4">
        <v>0</v>
      </c>
      <c r="O22" s="4">
        <v>0</v>
      </c>
      <c r="Q22" s="4">
        <v>3121</v>
      </c>
      <c r="S22" s="4">
        <v>1009999</v>
      </c>
      <c r="U22" s="4">
        <v>3121452545</v>
      </c>
      <c r="W22" s="4">
        <v>3151749809</v>
      </c>
      <c r="Y22" s="9">
        <v>3.7823133886699843E-5</v>
      </c>
    </row>
    <row r="23" spans="1:25" s="4" customFormat="1" ht="21">
      <c r="A23" s="8" t="s">
        <v>55</v>
      </c>
      <c r="C23" s="4">
        <v>10000</v>
      </c>
      <c r="E23" s="4">
        <v>10001420293</v>
      </c>
      <c r="G23" s="4">
        <v>9899564355</v>
      </c>
      <c r="I23" s="4">
        <v>0</v>
      </c>
      <c r="K23" s="4">
        <v>0</v>
      </c>
      <c r="M23" s="4">
        <v>0</v>
      </c>
      <c r="O23" s="4">
        <v>0</v>
      </c>
      <c r="Q23" s="4">
        <v>10000</v>
      </c>
      <c r="S23" s="4">
        <v>990100</v>
      </c>
      <c r="U23" s="4">
        <v>10001420293</v>
      </c>
      <c r="W23" s="4">
        <v>9899564355</v>
      </c>
      <c r="Y23" s="9">
        <v>1.1880148194185751E-4</v>
      </c>
    </row>
    <row r="24" spans="1:25" s="4" customFormat="1" ht="21">
      <c r="A24" s="8" t="s">
        <v>56</v>
      </c>
      <c r="C24" s="4">
        <v>100000</v>
      </c>
      <c r="E24" s="4">
        <v>100000000000</v>
      </c>
      <c r="G24" s="4">
        <v>99927500000</v>
      </c>
      <c r="I24" s="4">
        <v>0</v>
      </c>
      <c r="K24" s="4">
        <v>0</v>
      </c>
      <c r="M24" s="4">
        <v>0</v>
      </c>
      <c r="O24" s="4">
        <v>0</v>
      </c>
      <c r="Q24" s="4">
        <v>100000</v>
      </c>
      <c r="S24" s="4">
        <v>1000000</v>
      </c>
      <c r="U24" s="4">
        <v>100000000000</v>
      </c>
      <c r="W24" s="4">
        <v>99927500000</v>
      </c>
      <c r="Y24" s="9">
        <v>1.1991977284080159E-3</v>
      </c>
    </row>
    <row r="25" spans="1:25" s="4" customFormat="1" ht="21.75" thickBot="1">
      <c r="A25" s="8" t="s">
        <v>57</v>
      </c>
      <c r="C25" s="4">
        <v>99974</v>
      </c>
      <c r="E25" s="4">
        <v>99973280311</v>
      </c>
      <c r="G25" s="4">
        <v>99959503770</v>
      </c>
      <c r="I25" s="4">
        <v>0</v>
      </c>
      <c r="K25" s="4">
        <v>0</v>
      </c>
      <c r="M25" s="4">
        <v>0</v>
      </c>
      <c r="O25" s="4">
        <v>0</v>
      </c>
      <c r="Q25" s="4">
        <v>99974</v>
      </c>
      <c r="S25" s="4">
        <v>1000000</v>
      </c>
      <c r="U25" s="4">
        <v>99973280311</v>
      </c>
      <c r="W25" s="4">
        <v>99959503770</v>
      </c>
      <c r="Y25" s="9">
        <v>1.1995817953393863E-3</v>
      </c>
    </row>
    <row r="26" spans="1:25" s="10" customFormat="1" ht="24.75" thickBot="1">
      <c r="A26" s="10" t="s">
        <v>37</v>
      </c>
      <c r="C26" s="10" t="s">
        <v>37</v>
      </c>
      <c r="E26" s="11">
        <f>SUM(E9:E25)</f>
        <v>1273343977293</v>
      </c>
      <c r="G26" s="11">
        <f>SUM(G9:G25)</f>
        <v>1592007502982</v>
      </c>
      <c r="I26" s="10" t="s">
        <v>37</v>
      </c>
      <c r="K26" s="11">
        <f>SUM(K9:K25)</f>
        <v>0</v>
      </c>
      <c r="M26" s="10" t="s">
        <v>37</v>
      </c>
      <c r="O26" s="11">
        <f>SUM(O9:O25)</f>
        <v>770291510523</v>
      </c>
      <c r="Q26" s="10" t="s">
        <v>37</v>
      </c>
      <c r="S26" s="10" t="s">
        <v>37</v>
      </c>
      <c r="U26" s="11">
        <f>SUM(U9:U25)</f>
        <v>773349487793</v>
      </c>
      <c r="W26" s="11">
        <f>SUM(W9:W25)</f>
        <v>866554713353</v>
      </c>
      <c r="Y26" s="12">
        <f>SUM(Y9:Y25)</f>
        <v>1.0399243889761848E-2</v>
      </c>
    </row>
    <row r="27" spans="1:25" ht="15.75" thickTop="1"/>
    <row r="28" spans="1:25">
      <c r="Y28" s="2"/>
    </row>
    <row r="29" spans="1:25">
      <c r="W29" s="2"/>
    </row>
  </sheetData>
  <mergeCells count="19">
    <mergeCell ref="A7:A8"/>
    <mergeCell ref="M7:O7"/>
    <mergeCell ref="I6:O6"/>
    <mergeCell ref="Q7:Q8"/>
    <mergeCell ref="G7:G8"/>
    <mergeCell ref="C6:G6"/>
    <mergeCell ref="I7:K7"/>
    <mergeCell ref="C7:C8"/>
    <mergeCell ref="E7:E8"/>
    <mergeCell ref="S7:S8"/>
    <mergeCell ref="U7:U8"/>
    <mergeCell ref="W7:W8"/>
    <mergeCell ref="Y7:Y8"/>
    <mergeCell ref="Q6:Y6"/>
    <mergeCell ref="A2:Y2"/>
    <mergeCell ref="A3:Y3"/>
    <mergeCell ref="A4:Y4"/>
    <mergeCell ref="A5:Y5"/>
    <mergeCell ref="A6:B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126"/>
  <sheetViews>
    <sheetView rightToLeft="1" topLeftCell="A100" workbookViewId="0">
      <selection activeCell="K124" sqref="K124"/>
    </sheetView>
  </sheetViews>
  <sheetFormatPr defaultRowHeight="18.75"/>
  <cols>
    <col min="1" max="1" width="22.140625" style="56" customWidth="1"/>
    <col min="2" max="2" width="1" style="56" customWidth="1"/>
    <col min="3" max="3" width="24" style="56" bestFit="1" customWidth="1"/>
    <col min="4" max="5" width="24" style="56" hidden="1" customWidth="1"/>
    <col min="6" max="6" width="1" style="56" customWidth="1"/>
    <col min="7" max="7" width="24" style="56" customWidth="1"/>
    <col min="8" max="8" width="1" style="56" customWidth="1"/>
    <col min="9" max="9" width="24" style="56" customWidth="1"/>
    <col min="10" max="10" width="1" style="56" customWidth="1"/>
    <col min="11" max="11" width="23" style="56" customWidth="1"/>
    <col min="12" max="12" width="1" style="56" customWidth="1"/>
    <col min="13" max="13" width="25" style="56" customWidth="1"/>
    <col min="14" max="16384" width="9.140625" style="1"/>
  </cols>
  <sheetData>
    <row r="2" spans="1:20" s="4" customFormat="1" ht="26.25">
      <c r="A2" s="50" t="s">
        <v>0</v>
      </c>
      <c r="B2" s="50" t="s">
        <v>0</v>
      </c>
      <c r="C2" s="50" t="s">
        <v>0</v>
      </c>
      <c r="D2" s="50"/>
      <c r="E2" s="50"/>
      <c r="F2" s="50" t="s">
        <v>0</v>
      </c>
      <c r="G2" s="50" t="s">
        <v>0</v>
      </c>
      <c r="H2" s="50" t="s">
        <v>0</v>
      </c>
      <c r="I2" s="50" t="s">
        <v>0</v>
      </c>
      <c r="J2" s="50" t="s">
        <v>0</v>
      </c>
      <c r="K2" s="50" t="s">
        <v>0</v>
      </c>
      <c r="L2" s="50" t="s">
        <v>0</v>
      </c>
      <c r="M2" s="50" t="s">
        <v>0</v>
      </c>
    </row>
    <row r="3" spans="1:20" s="4" customFormat="1" ht="26.25">
      <c r="A3" s="50" t="s">
        <v>1</v>
      </c>
      <c r="B3" s="50" t="s">
        <v>1</v>
      </c>
      <c r="C3" s="50" t="s">
        <v>1</v>
      </c>
      <c r="D3" s="50"/>
      <c r="E3" s="50"/>
      <c r="F3" s="50" t="s">
        <v>1</v>
      </c>
      <c r="G3" s="50" t="s">
        <v>1</v>
      </c>
      <c r="H3" s="50" t="s">
        <v>1</v>
      </c>
      <c r="I3" s="50" t="s">
        <v>1</v>
      </c>
      <c r="J3" s="50" t="s">
        <v>1</v>
      </c>
      <c r="K3" s="50" t="s">
        <v>1</v>
      </c>
      <c r="L3" s="50" t="s">
        <v>1</v>
      </c>
      <c r="M3" s="50" t="s">
        <v>1</v>
      </c>
    </row>
    <row r="4" spans="1:20" s="4" customFormat="1" ht="26.25">
      <c r="A4" s="50" t="s">
        <v>2</v>
      </c>
      <c r="B4" s="50" t="s">
        <v>2</v>
      </c>
      <c r="C4" s="50" t="s">
        <v>2</v>
      </c>
      <c r="D4" s="50"/>
      <c r="E4" s="50"/>
      <c r="F4" s="50" t="s">
        <v>2</v>
      </c>
      <c r="G4" s="50" t="s">
        <v>2</v>
      </c>
      <c r="H4" s="50" t="s">
        <v>2</v>
      </c>
      <c r="I4" s="50" t="s">
        <v>2</v>
      </c>
      <c r="J4" s="50" t="s">
        <v>2</v>
      </c>
      <c r="K4" s="50" t="s">
        <v>2</v>
      </c>
      <c r="L4" s="50" t="s">
        <v>2</v>
      </c>
      <c r="M4" s="50" t="s">
        <v>2</v>
      </c>
    </row>
    <row r="5" spans="1:20" s="13" customFormat="1" ht="28.5">
      <c r="A5" s="51" t="s">
        <v>121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14"/>
      <c r="O5" s="14"/>
      <c r="P5" s="14"/>
      <c r="Q5" s="14"/>
      <c r="R5" s="14"/>
      <c r="S5" s="14"/>
      <c r="T5" s="14"/>
    </row>
    <row r="6" spans="1:20" s="4" customFormat="1" ht="27" thickBot="1">
      <c r="A6" s="49" t="s">
        <v>59</v>
      </c>
      <c r="C6" s="7" t="s">
        <v>114</v>
      </c>
      <c r="D6" s="3"/>
      <c r="E6" s="3"/>
      <c r="G6" s="49" t="s">
        <v>5</v>
      </c>
      <c r="H6" s="49" t="s">
        <v>5</v>
      </c>
      <c r="I6" s="49" t="s">
        <v>5</v>
      </c>
      <c r="K6" s="49" t="s">
        <v>6</v>
      </c>
      <c r="L6" s="49" t="s">
        <v>6</v>
      </c>
      <c r="M6" s="49" t="s">
        <v>6</v>
      </c>
    </row>
    <row r="7" spans="1:20" s="4" customFormat="1" ht="27" thickBot="1">
      <c r="A7" s="49" t="s">
        <v>59</v>
      </c>
      <c r="C7" s="7" t="s">
        <v>60</v>
      </c>
      <c r="D7" s="59"/>
      <c r="E7" s="59"/>
      <c r="G7" s="7" t="s">
        <v>61</v>
      </c>
      <c r="I7" s="7" t="s">
        <v>62</v>
      </c>
      <c r="K7" s="7" t="s">
        <v>60</v>
      </c>
      <c r="M7" s="7" t="s">
        <v>58</v>
      </c>
    </row>
    <row r="8" spans="1:20" s="4" customFormat="1" ht="21">
      <c r="A8" s="8" t="s">
        <v>63</v>
      </c>
      <c r="C8" s="4">
        <v>3707558</v>
      </c>
      <c r="D8" s="60" t="s">
        <v>63</v>
      </c>
      <c r="E8" s="57">
        <v>3707558</v>
      </c>
      <c r="G8" s="4">
        <v>15231</v>
      </c>
      <c r="I8" s="4">
        <v>0</v>
      </c>
      <c r="K8" s="4">
        <f>C8+G8-I8</f>
        <v>3722789</v>
      </c>
      <c r="M8" s="61">
        <v>4.4675991215054409E-8</v>
      </c>
    </row>
    <row r="9" spans="1:20" s="4" customFormat="1" ht="21">
      <c r="A9" s="8" t="s">
        <v>64</v>
      </c>
      <c r="C9" s="4">
        <v>108342958236</v>
      </c>
      <c r="D9" s="60" t="s">
        <v>64</v>
      </c>
      <c r="E9" s="57">
        <v>108342958236</v>
      </c>
      <c r="G9" s="4">
        <v>0</v>
      </c>
      <c r="I9" s="4">
        <v>17523014635</v>
      </c>
      <c r="K9" s="4">
        <f>C9+G9-I9</f>
        <v>90819943601</v>
      </c>
      <c r="M9" s="61">
        <v>1.0899008787417211E-3</v>
      </c>
    </row>
    <row r="10" spans="1:20" s="4" customFormat="1" ht="21">
      <c r="A10" s="8" t="s">
        <v>63</v>
      </c>
      <c r="C10" s="4">
        <v>11174266</v>
      </c>
      <c r="D10" s="60" t="s">
        <v>63</v>
      </c>
      <c r="E10" s="57">
        <v>11174266</v>
      </c>
      <c r="G10" s="4">
        <v>45734</v>
      </c>
      <c r="I10" s="4">
        <v>0</v>
      </c>
      <c r="K10" s="4">
        <f t="shared" ref="K10:K73" si="0">C10+G10-I10</f>
        <v>11220000</v>
      </c>
      <c r="M10" s="61">
        <v>1.3464760464074394E-7</v>
      </c>
    </row>
    <row r="11" spans="1:20" s="4" customFormat="1" ht="21">
      <c r="A11" s="8" t="s">
        <v>63</v>
      </c>
      <c r="C11" s="4">
        <v>11258978</v>
      </c>
      <c r="D11" s="60" t="s">
        <v>63</v>
      </c>
      <c r="E11" s="57">
        <v>11258978</v>
      </c>
      <c r="G11" s="4">
        <v>46080</v>
      </c>
      <c r="I11" s="4">
        <v>0</v>
      </c>
      <c r="K11" s="4">
        <f t="shared" si="0"/>
        <v>11305058</v>
      </c>
      <c r="M11" s="61">
        <v>1.3566835829096963E-7</v>
      </c>
    </row>
    <row r="12" spans="1:20" s="4" customFormat="1" ht="21">
      <c r="A12" s="8" t="s">
        <v>63</v>
      </c>
      <c r="C12" s="4">
        <v>12044142</v>
      </c>
      <c r="D12" s="60" t="s">
        <v>63</v>
      </c>
      <c r="E12" s="57">
        <v>12044142</v>
      </c>
      <c r="G12" s="4">
        <v>49294</v>
      </c>
      <c r="I12" s="4">
        <v>0</v>
      </c>
      <c r="K12" s="4">
        <f t="shared" si="0"/>
        <v>12093436</v>
      </c>
      <c r="M12" s="61">
        <v>1.4512942863423706E-7</v>
      </c>
    </row>
    <row r="13" spans="1:20" s="4" customFormat="1" ht="21">
      <c r="A13" s="8" t="s">
        <v>65</v>
      </c>
      <c r="C13" s="4">
        <v>416936852240</v>
      </c>
      <c r="D13" s="60" t="s">
        <v>65</v>
      </c>
      <c r="E13" s="57">
        <v>416936852240</v>
      </c>
      <c r="G13" s="4">
        <v>786630954082</v>
      </c>
      <c r="I13" s="4">
        <v>858595983122</v>
      </c>
      <c r="K13" s="4">
        <f t="shared" si="0"/>
        <v>344971823200</v>
      </c>
      <c r="M13" s="61">
        <v>4.1398956918387003E-3</v>
      </c>
    </row>
    <row r="14" spans="1:20" s="4" customFormat="1" ht="21">
      <c r="A14" s="8" t="s">
        <v>65</v>
      </c>
      <c r="C14" s="4">
        <v>9748579086</v>
      </c>
      <c r="D14" s="60" t="s">
        <v>65</v>
      </c>
      <c r="E14" s="57">
        <v>9748579086</v>
      </c>
      <c r="G14" s="4">
        <v>34959197686444</v>
      </c>
      <c r="I14" s="4">
        <v>34748822750000</v>
      </c>
      <c r="K14" s="4">
        <f t="shared" si="0"/>
        <v>220123515530</v>
      </c>
      <c r="M14" s="61">
        <v>2.6416313806786182E-3</v>
      </c>
    </row>
    <row r="15" spans="1:20" s="4" customFormat="1" ht="21">
      <c r="A15" s="8" t="s">
        <v>65</v>
      </c>
      <c r="C15" s="4">
        <v>64952074454</v>
      </c>
      <c r="D15" s="60" t="s">
        <v>65</v>
      </c>
      <c r="E15" s="57">
        <v>64952074454</v>
      </c>
      <c r="G15" s="4">
        <v>715789027976</v>
      </c>
      <c r="I15" s="4">
        <v>687949000000</v>
      </c>
      <c r="K15" s="4">
        <f t="shared" si="0"/>
        <v>92792102430</v>
      </c>
      <c r="M15" s="61">
        <v>1.1135681213705932E-3</v>
      </c>
    </row>
    <row r="16" spans="1:20" s="4" customFormat="1" ht="21">
      <c r="A16" s="8" t="s">
        <v>65</v>
      </c>
      <c r="C16" s="4">
        <v>29252661882</v>
      </c>
      <c r="D16" s="60" t="s">
        <v>65</v>
      </c>
      <c r="E16" s="57">
        <v>29252661882</v>
      </c>
      <c r="G16" s="4">
        <v>21173331532740</v>
      </c>
      <c r="I16" s="4">
        <v>20726648982497</v>
      </c>
      <c r="K16" s="4">
        <f t="shared" si="0"/>
        <v>475935212125</v>
      </c>
      <c r="M16" s="61">
        <v>5.7115451227108373E-3</v>
      </c>
    </row>
    <row r="17" spans="1:13" s="4" customFormat="1" ht="21">
      <c r="A17" s="8" t="s">
        <v>65</v>
      </c>
      <c r="C17" s="4">
        <v>403295991</v>
      </c>
      <c r="D17" s="60" t="s">
        <v>65</v>
      </c>
      <c r="E17" s="57">
        <v>403295991</v>
      </c>
      <c r="G17" s="4">
        <v>807187148</v>
      </c>
      <c r="I17" s="4">
        <v>850819993</v>
      </c>
      <c r="K17" s="4">
        <f t="shared" si="0"/>
        <v>359663146</v>
      </c>
      <c r="M17" s="61">
        <v>4.3162015228568777E-6</v>
      </c>
    </row>
    <row r="18" spans="1:13" s="4" customFormat="1" ht="21">
      <c r="A18" s="8" t="s">
        <v>65</v>
      </c>
      <c r="C18" s="4">
        <v>100328022409</v>
      </c>
      <c r="D18" s="60" t="s">
        <v>65</v>
      </c>
      <c r="E18" s="57">
        <v>100328022409</v>
      </c>
      <c r="G18" s="4">
        <v>25437073072</v>
      </c>
      <c r="I18" s="4">
        <v>63219000000</v>
      </c>
      <c r="K18" s="4">
        <f t="shared" si="0"/>
        <v>62546095481</v>
      </c>
      <c r="M18" s="61">
        <v>7.5059553798109701E-4</v>
      </c>
    </row>
    <row r="19" spans="1:13" s="4" customFormat="1" ht="21">
      <c r="A19" s="8" t="s">
        <v>65</v>
      </c>
      <c r="C19" s="4">
        <v>15367135250</v>
      </c>
      <c r="D19" s="60" t="s">
        <v>65</v>
      </c>
      <c r="E19" s="57">
        <v>15367135250</v>
      </c>
      <c r="G19" s="4">
        <v>22055486381</v>
      </c>
      <c r="I19" s="4">
        <v>36876211716</v>
      </c>
      <c r="K19" s="4">
        <f t="shared" si="0"/>
        <v>546409915</v>
      </c>
      <c r="M19" s="61">
        <v>6.5572893232355169E-6</v>
      </c>
    </row>
    <row r="20" spans="1:13" s="4" customFormat="1" ht="21">
      <c r="A20" s="8" t="s">
        <v>65</v>
      </c>
      <c r="C20" s="4">
        <v>7418435114</v>
      </c>
      <c r="D20" s="60" t="s">
        <v>65</v>
      </c>
      <c r="E20" s="57">
        <v>7418435114</v>
      </c>
      <c r="G20" s="4">
        <v>2194246486</v>
      </c>
      <c r="I20" s="4">
        <v>8365338125</v>
      </c>
      <c r="K20" s="4">
        <f t="shared" si="0"/>
        <v>1247343475</v>
      </c>
      <c r="M20" s="61">
        <v>1.4968967118806744E-5</v>
      </c>
    </row>
    <row r="21" spans="1:13" s="4" customFormat="1" ht="21">
      <c r="A21" s="8" t="s">
        <v>65</v>
      </c>
      <c r="C21" s="4">
        <v>209171277523</v>
      </c>
      <c r="D21" s="60" t="s">
        <v>65</v>
      </c>
      <c r="E21" s="57">
        <v>209171277523</v>
      </c>
      <c r="G21" s="4">
        <v>138777581115</v>
      </c>
      <c r="I21" s="4">
        <v>0</v>
      </c>
      <c r="K21" s="4">
        <f t="shared" si="0"/>
        <v>347948858638</v>
      </c>
      <c r="M21" s="61">
        <v>4.1756221348562854E-3</v>
      </c>
    </row>
    <row r="22" spans="1:13" s="4" customFormat="1" ht="21">
      <c r="A22" s="8" t="s">
        <v>65</v>
      </c>
      <c r="C22" s="4">
        <v>27447724746</v>
      </c>
      <c r="D22" s="60" t="s">
        <v>65</v>
      </c>
      <c r="E22" s="57">
        <v>27447724746</v>
      </c>
      <c r="G22" s="4">
        <v>4212374261</v>
      </c>
      <c r="I22" s="4">
        <v>31034896325</v>
      </c>
      <c r="K22" s="4">
        <f t="shared" si="0"/>
        <v>625202682</v>
      </c>
      <c r="M22" s="61">
        <v>7.5028559310399962E-6</v>
      </c>
    </row>
    <row r="23" spans="1:13" s="4" customFormat="1" ht="21">
      <c r="A23" s="8" t="s">
        <v>65</v>
      </c>
      <c r="C23" s="4">
        <v>8121139214</v>
      </c>
      <c r="D23" s="60" t="s">
        <v>65</v>
      </c>
      <c r="E23" s="57">
        <v>8121139214</v>
      </c>
      <c r="G23" s="4">
        <v>0</v>
      </c>
      <c r="I23" s="4">
        <f>C23</f>
        <v>8121139214</v>
      </c>
      <c r="K23" s="4">
        <f t="shared" si="0"/>
        <v>0</v>
      </c>
      <c r="M23" s="61">
        <v>0</v>
      </c>
    </row>
    <row r="24" spans="1:13" s="4" customFormat="1" ht="21">
      <c r="A24" s="8" t="s">
        <v>65</v>
      </c>
      <c r="C24" s="4">
        <v>12877320865</v>
      </c>
      <c r="D24" s="60" t="s">
        <v>65</v>
      </c>
      <c r="E24" s="57">
        <v>12877320865</v>
      </c>
      <c r="G24" s="4">
        <v>76088130812</v>
      </c>
      <c r="I24" s="4">
        <v>33482000000</v>
      </c>
      <c r="K24" s="4">
        <f t="shared" si="0"/>
        <v>55483451677</v>
      </c>
      <c r="M24" s="61">
        <v>6.6583902544639195E-4</v>
      </c>
    </row>
    <row r="25" spans="1:13" s="4" customFormat="1" ht="21">
      <c r="A25" s="8" t="s">
        <v>65</v>
      </c>
      <c r="C25" s="4">
        <v>3799447205</v>
      </c>
      <c r="D25" s="60" t="s">
        <v>65</v>
      </c>
      <c r="E25" s="57">
        <v>3799447205</v>
      </c>
      <c r="G25" s="4">
        <v>58895213597</v>
      </c>
      <c r="I25" s="4">
        <v>61798868863</v>
      </c>
      <c r="K25" s="4">
        <f t="shared" si="0"/>
        <v>895791939</v>
      </c>
      <c r="M25" s="61">
        <v>1.0750110413800126E-5</v>
      </c>
    </row>
    <row r="26" spans="1:13" s="4" customFormat="1" ht="21">
      <c r="A26" s="8" t="s">
        <v>65</v>
      </c>
      <c r="C26" s="4">
        <v>401905874943</v>
      </c>
      <c r="D26" s="60" t="s">
        <v>65</v>
      </c>
      <c r="E26" s="57">
        <v>401905874943</v>
      </c>
      <c r="G26" s="4">
        <v>301304161214</v>
      </c>
      <c r="I26" s="4">
        <v>644735013800</v>
      </c>
      <c r="K26" s="4">
        <f t="shared" si="0"/>
        <v>58475022357</v>
      </c>
      <c r="M26" s="61">
        <v>7.0173990121960767E-4</v>
      </c>
    </row>
    <row r="27" spans="1:13" s="4" customFormat="1" ht="21">
      <c r="A27" s="8" t="s">
        <v>66</v>
      </c>
      <c r="C27" s="4">
        <v>114640319300</v>
      </c>
      <c r="D27" s="60" t="s">
        <v>66</v>
      </c>
      <c r="E27" s="57">
        <v>114640319300</v>
      </c>
      <c r="G27" s="4">
        <v>108586672076</v>
      </c>
      <c r="I27" s="4">
        <v>171308337217</v>
      </c>
      <c r="K27" s="4">
        <f t="shared" si="0"/>
        <v>51918654159</v>
      </c>
      <c r="M27" s="61">
        <v>6.2305903909808807E-4</v>
      </c>
    </row>
    <row r="28" spans="1:13" s="4" customFormat="1" ht="21">
      <c r="A28" s="8" t="s">
        <v>65</v>
      </c>
      <c r="C28" s="4">
        <v>8552324837</v>
      </c>
      <c r="D28" s="60" t="s">
        <v>65</v>
      </c>
      <c r="E28" s="57">
        <v>8552324837</v>
      </c>
      <c r="G28" s="4">
        <v>157165322984</v>
      </c>
      <c r="I28" s="4">
        <v>165000000000</v>
      </c>
      <c r="K28" s="4">
        <f t="shared" si="0"/>
        <v>717647821</v>
      </c>
      <c r="M28" s="61">
        <v>8.6122602560872888E-6</v>
      </c>
    </row>
    <row r="29" spans="1:13" s="4" customFormat="1" ht="21">
      <c r="A29" s="8" t="s">
        <v>65</v>
      </c>
      <c r="C29" s="4">
        <v>7586099875</v>
      </c>
      <c r="D29" s="60" t="s">
        <v>65</v>
      </c>
      <c r="E29" s="57">
        <v>7586099875</v>
      </c>
      <c r="G29" s="4">
        <v>616581461836</v>
      </c>
      <c r="I29" s="4">
        <v>623398054116</v>
      </c>
      <c r="K29" s="4">
        <f t="shared" si="0"/>
        <v>769507595</v>
      </c>
      <c r="M29" s="61">
        <v>9.2346126933698483E-6</v>
      </c>
    </row>
    <row r="30" spans="1:13" s="4" customFormat="1" ht="21">
      <c r="A30" s="8" t="s">
        <v>65</v>
      </c>
      <c r="C30" s="4">
        <v>11153775677</v>
      </c>
      <c r="D30" s="60" t="s">
        <v>65</v>
      </c>
      <c r="E30" s="57">
        <v>11153775677</v>
      </c>
      <c r="G30" s="4">
        <v>107170754596</v>
      </c>
      <c r="I30" s="4">
        <v>117450000000</v>
      </c>
      <c r="K30" s="4">
        <f t="shared" si="0"/>
        <v>874530273</v>
      </c>
      <c r="M30" s="61">
        <v>1.0494956011164516E-5</v>
      </c>
    </row>
    <row r="31" spans="1:13" s="4" customFormat="1" ht="21">
      <c r="A31" s="8" t="s">
        <v>65</v>
      </c>
      <c r="C31" s="4">
        <v>11844459877</v>
      </c>
      <c r="D31" s="60" t="s">
        <v>65</v>
      </c>
      <c r="E31" s="57">
        <v>11844459877</v>
      </c>
      <c r="G31" s="4">
        <v>90375413436</v>
      </c>
      <c r="I31" s="4">
        <v>100447421674</v>
      </c>
      <c r="K31" s="4">
        <f t="shared" si="0"/>
        <v>1772451639</v>
      </c>
      <c r="M31" s="61">
        <v>2.1270620992238021E-5</v>
      </c>
    </row>
    <row r="32" spans="1:13" s="4" customFormat="1" ht="21">
      <c r="A32" s="8" t="s">
        <v>66</v>
      </c>
      <c r="C32" s="4">
        <v>9744153</v>
      </c>
      <c r="D32" s="60" t="s">
        <v>66</v>
      </c>
      <c r="E32" s="57">
        <v>9744153</v>
      </c>
      <c r="G32" s="4">
        <v>38710</v>
      </c>
      <c r="I32" s="4">
        <v>0</v>
      </c>
      <c r="K32" s="4">
        <f t="shared" si="0"/>
        <v>9782863</v>
      </c>
      <c r="M32" s="61">
        <v>1.1740098658454208E-7</v>
      </c>
    </row>
    <row r="33" spans="1:13" s="4" customFormat="1" ht="21">
      <c r="A33" s="8" t="s">
        <v>65</v>
      </c>
      <c r="C33" s="4">
        <v>6736971676</v>
      </c>
      <c r="D33" s="60" t="s">
        <v>65</v>
      </c>
      <c r="E33" s="57">
        <v>6736971676</v>
      </c>
      <c r="G33" s="4">
        <v>79150746590</v>
      </c>
      <c r="I33" s="4">
        <v>84588888256</v>
      </c>
      <c r="K33" s="4">
        <f t="shared" si="0"/>
        <v>1298830010</v>
      </c>
      <c r="M33" s="61">
        <v>1.5586840435117068E-5</v>
      </c>
    </row>
    <row r="34" spans="1:13" s="4" customFormat="1" ht="21">
      <c r="A34" s="8" t="s">
        <v>65</v>
      </c>
      <c r="C34" s="4">
        <v>3676684852</v>
      </c>
      <c r="D34" s="60" t="s">
        <v>65</v>
      </c>
      <c r="E34" s="57">
        <v>3676684852</v>
      </c>
      <c r="G34" s="4">
        <v>37880295386</v>
      </c>
      <c r="I34" s="4">
        <v>40854853393</v>
      </c>
      <c r="K34" s="4">
        <f t="shared" si="0"/>
        <v>702126845</v>
      </c>
      <c r="M34" s="61">
        <v>8.425998024350525E-6</v>
      </c>
    </row>
    <row r="35" spans="1:13" s="4" customFormat="1" ht="21">
      <c r="A35" s="8" t="s">
        <v>65</v>
      </c>
      <c r="C35" s="4">
        <v>4710459215</v>
      </c>
      <c r="D35" s="60" t="s">
        <v>65</v>
      </c>
      <c r="E35" s="57">
        <v>4710459215</v>
      </c>
      <c r="G35" s="4">
        <v>30580560911</v>
      </c>
      <c r="I35" s="4">
        <v>34712103373</v>
      </c>
      <c r="K35" s="4">
        <f t="shared" si="0"/>
        <v>578916753</v>
      </c>
      <c r="M35" s="61">
        <v>6.9473934115728354E-6</v>
      </c>
    </row>
    <row r="36" spans="1:13" s="4" customFormat="1" ht="21">
      <c r="A36" s="8" t="s">
        <v>65</v>
      </c>
      <c r="C36" s="4">
        <v>12498494138</v>
      </c>
      <c r="D36" s="60" t="s">
        <v>65</v>
      </c>
      <c r="E36" s="57">
        <v>12498494138</v>
      </c>
      <c r="G36" s="4">
        <v>855211011</v>
      </c>
      <c r="I36" s="4">
        <v>13189585532</v>
      </c>
      <c r="K36" s="4">
        <f t="shared" si="0"/>
        <v>164119617</v>
      </c>
      <c r="M36" s="61">
        <v>1.9695466402501175E-6</v>
      </c>
    </row>
    <row r="37" spans="1:13" s="4" customFormat="1" ht="21">
      <c r="A37" s="8" t="s">
        <v>65</v>
      </c>
      <c r="C37" s="4">
        <v>11845806439</v>
      </c>
      <c r="D37" s="60" t="s">
        <v>65</v>
      </c>
      <c r="E37" s="57">
        <v>11845806439</v>
      </c>
      <c r="G37" s="4">
        <v>126364096698</v>
      </c>
      <c r="I37" s="4">
        <v>136155167380</v>
      </c>
      <c r="K37" s="4">
        <f t="shared" si="0"/>
        <v>2054735757</v>
      </c>
      <c r="M37" s="61">
        <v>2.465822173348803E-5</v>
      </c>
    </row>
    <row r="38" spans="1:13" s="4" customFormat="1" ht="21">
      <c r="A38" s="8" t="s">
        <v>65</v>
      </c>
      <c r="C38" s="4">
        <v>1214042409</v>
      </c>
      <c r="D38" s="60" t="s">
        <v>65</v>
      </c>
      <c r="E38" s="57">
        <v>1214042409</v>
      </c>
      <c r="G38" s="4">
        <v>20324277464</v>
      </c>
      <c r="I38" s="4">
        <v>21000000000</v>
      </c>
      <c r="K38" s="4">
        <f t="shared" si="0"/>
        <v>538319873</v>
      </c>
      <c r="M38" s="61">
        <v>6.4602033360035192E-6</v>
      </c>
    </row>
    <row r="39" spans="1:13" s="4" customFormat="1" ht="21">
      <c r="A39" s="8" t="s">
        <v>65</v>
      </c>
      <c r="C39" s="4">
        <v>9492926586</v>
      </c>
      <c r="D39" s="60" t="s">
        <v>65</v>
      </c>
      <c r="E39" s="57">
        <v>9492926586</v>
      </c>
      <c r="G39" s="4">
        <v>28209928464</v>
      </c>
      <c r="I39" s="4">
        <v>37283994092</v>
      </c>
      <c r="K39" s="4">
        <f t="shared" si="0"/>
        <v>418860958</v>
      </c>
      <c r="M39" s="61">
        <v>5.0266153896815728E-6</v>
      </c>
    </row>
    <row r="40" spans="1:13" s="4" customFormat="1" ht="21">
      <c r="A40" s="8" t="s">
        <v>65</v>
      </c>
      <c r="C40" s="4">
        <v>9274679616</v>
      </c>
      <c r="D40" s="60" t="s">
        <v>65</v>
      </c>
      <c r="E40" s="57">
        <v>9274679616</v>
      </c>
      <c r="G40" s="4">
        <v>338684337813</v>
      </c>
      <c r="I40" s="4">
        <v>347010476950</v>
      </c>
      <c r="K40" s="4">
        <f t="shared" si="0"/>
        <v>948540479</v>
      </c>
      <c r="M40" s="61">
        <v>1.1383128645466478E-5</v>
      </c>
    </row>
    <row r="41" spans="1:13" s="4" customFormat="1" ht="21">
      <c r="A41" s="8" t="s">
        <v>65</v>
      </c>
      <c r="C41" s="4">
        <v>140453276</v>
      </c>
      <c r="D41" s="60" t="s">
        <v>65</v>
      </c>
      <c r="E41" s="57">
        <v>140453276</v>
      </c>
      <c r="G41" s="4">
        <v>2455046</v>
      </c>
      <c r="I41" s="4">
        <v>0</v>
      </c>
      <c r="K41" s="4">
        <f t="shared" si="0"/>
        <v>142908322</v>
      </c>
      <c r="M41" s="61">
        <v>1.7149967237547351E-6</v>
      </c>
    </row>
    <row r="42" spans="1:13" s="4" customFormat="1" ht="21">
      <c r="A42" s="8" t="s">
        <v>66</v>
      </c>
      <c r="C42" s="4">
        <v>96000000000</v>
      </c>
      <c r="D42" s="60" t="s">
        <v>66</v>
      </c>
      <c r="E42" s="57">
        <v>96000000000</v>
      </c>
      <c r="G42" s="4">
        <v>0</v>
      </c>
      <c r="I42" s="4">
        <v>96000000000</v>
      </c>
      <c r="K42" s="4">
        <f t="shared" si="0"/>
        <v>0</v>
      </c>
      <c r="M42" s="61">
        <v>0</v>
      </c>
    </row>
    <row r="43" spans="1:13" s="4" customFormat="1" ht="21">
      <c r="A43" s="8" t="s">
        <v>66</v>
      </c>
      <c r="C43" s="4">
        <v>172000000000</v>
      </c>
      <c r="D43" s="60" t="s">
        <v>66</v>
      </c>
      <c r="E43" s="57">
        <v>172000000000</v>
      </c>
      <c r="I43" s="4">
        <v>172000000000</v>
      </c>
      <c r="K43" s="4">
        <f t="shared" si="0"/>
        <v>0</v>
      </c>
      <c r="M43" s="61">
        <v>0</v>
      </c>
    </row>
    <row r="44" spans="1:13" s="4" customFormat="1" ht="21">
      <c r="A44" s="8" t="s">
        <v>66</v>
      </c>
      <c r="C44" s="4">
        <v>69500000000</v>
      </c>
      <c r="D44" s="60" t="s">
        <v>66</v>
      </c>
      <c r="E44" s="57">
        <v>69500000000</v>
      </c>
      <c r="I44" s="4">
        <v>69500000000</v>
      </c>
      <c r="K44" s="4">
        <f t="shared" si="0"/>
        <v>0</v>
      </c>
      <c r="M44" s="61">
        <v>0</v>
      </c>
    </row>
    <row r="45" spans="1:13" s="4" customFormat="1" ht="21">
      <c r="A45" s="8" t="s">
        <v>66</v>
      </c>
      <c r="C45" s="4">
        <v>192300000000</v>
      </c>
      <c r="D45" s="60" t="s">
        <v>66</v>
      </c>
      <c r="E45" s="57">
        <v>192300000000</v>
      </c>
      <c r="G45" s="4">
        <v>0</v>
      </c>
      <c r="I45" s="4">
        <v>16000000000</v>
      </c>
      <c r="K45" s="4">
        <f t="shared" si="0"/>
        <v>176300000000</v>
      </c>
      <c r="M45" s="61">
        <v>2.1157194918148981E-3</v>
      </c>
    </row>
    <row r="46" spans="1:13" s="4" customFormat="1" ht="21">
      <c r="A46" s="8" t="s">
        <v>66</v>
      </c>
      <c r="C46" s="4">
        <v>36800000000</v>
      </c>
      <c r="D46" s="60" t="s">
        <v>66</v>
      </c>
      <c r="E46" s="57">
        <v>36800000000</v>
      </c>
      <c r="G46" s="4">
        <v>0</v>
      </c>
      <c r="I46" s="4">
        <v>0</v>
      </c>
      <c r="K46" s="4">
        <f t="shared" si="0"/>
        <v>36800000000</v>
      </c>
      <c r="M46" s="61">
        <v>4.4162494213719936E-4</v>
      </c>
    </row>
    <row r="47" spans="1:13" s="4" customFormat="1" ht="21">
      <c r="A47" s="8" t="s">
        <v>66</v>
      </c>
      <c r="C47" s="4">
        <v>24000000000</v>
      </c>
      <c r="D47" s="60" t="s">
        <v>66</v>
      </c>
      <c r="E47" s="57">
        <v>24000000000</v>
      </c>
      <c r="G47" s="4">
        <v>0</v>
      </c>
      <c r="I47" s="4">
        <v>24000000000</v>
      </c>
      <c r="K47" s="4">
        <f t="shared" si="0"/>
        <v>0</v>
      </c>
      <c r="M47" s="61">
        <v>0</v>
      </c>
    </row>
    <row r="48" spans="1:13" s="4" customFormat="1" ht="21">
      <c r="A48" s="8" t="s">
        <v>66</v>
      </c>
      <c r="C48" s="4">
        <v>24500000000</v>
      </c>
      <c r="D48" s="60" t="s">
        <v>66</v>
      </c>
      <c r="E48" s="57">
        <v>24500000000</v>
      </c>
      <c r="G48" s="4">
        <v>0</v>
      </c>
      <c r="I48" s="4">
        <v>24500000000</v>
      </c>
      <c r="K48" s="4">
        <f t="shared" si="0"/>
        <v>0</v>
      </c>
      <c r="M48" s="61">
        <v>0</v>
      </c>
    </row>
    <row r="49" spans="1:13" s="4" customFormat="1" ht="21">
      <c r="A49" s="8" t="s">
        <v>66</v>
      </c>
      <c r="C49" s="4">
        <v>168000000000</v>
      </c>
      <c r="D49" s="60" t="s">
        <v>66</v>
      </c>
      <c r="E49" s="57">
        <v>168000000000</v>
      </c>
      <c r="G49" s="4">
        <v>0</v>
      </c>
      <c r="I49" s="4">
        <v>168000000000</v>
      </c>
      <c r="K49" s="4">
        <f t="shared" si="0"/>
        <v>0</v>
      </c>
      <c r="M49" s="61">
        <v>0</v>
      </c>
    </row>
    <row r="50" spans="1:13" s="4" customFormat="1" ht="21">
      <c r="A50" s="8" t="s">
        <v>66</v>
      </c>
      <c r="C50" s="4">
        <v>340000000000</v>
      </c>
      <c r="D50" s="60" t="s">
        <v>66</v>
      </c>
      <c r="E50" s="57">
        <v>340000000000</v>
      </c>
      <c r="G50" s="4">
        <v>0</v>
      </c>
      <c r="I50" s="4">
        <v>340000000000</v>
      </c>
      <c r="K50" s="4">
        <f t="shared" si="0"/>
        <v>0</v>
      </c>
      <c r="M50" s="61">
        <v>0</v>
      </c>
    </row>
    <row r="51" spans="1:13" s="4" customFormat="1" ht="21">
      <c r="A51" s="8" t="s">
        <v>66</v>
      </c>
      <c r="C51" s="4">
        <v>106900000000</v>
      </c>
      <c r="D51" s="60" t="s">
        <v>66</v>
      </c>
      <c r="E51" s="57">
        <v>106900000000</v>
      </c>
      <c r="G51" s="4">
        <v>0</v>
      </c>
      <c r="I51" s="4">
        <v>106900000000</v>
      </c>
      <c r="K51" s="4">
        <f t="shared" si="0"/>
        <v>0</v>
      </c>
      <c r="M51" s="61">
        <v>0</v>
      </c>
    </row>
    <row r="52" spans="1:13" s="4" customFormat="1" ht="21">
      <c r="A52" s="8" t="s">
        <v>66</v>
      </c>
      <c r="C52" s="4">
        <v>219900000000</v>
      </c>
      <c r="D52" s="60" t="s">
        <v>66</v>
      </c>
      <c r="E52" s="57">
        <v>219900000000</v>
      </c>
      <c r="G52" s="4">
        <v>0</v>
      </c>
      <c r="I52" s="4">
        <v>219900000000</v>
      </c>
      <c r="K52" s="4">
        <f t="shared" si="0"/>
        <v>0</v>
      </c>
      <c r="M52" s="61">
        <v>0</v>
      </c>
    </row>
    <row r="53" spans="1:13" s="4" customFormat="1" ht="21">
      <c r="A53" s="8" t="s">
        <v>66</v>
      </c>
      <c r="C53" s="4">
        <v>124500000000</v>
      </c>
      <c r="D53" s="60" t="s">
        <v>66</v>
      </c>
      <c r="E53" s="57">
        <v>124500000000</v>
      </c>
      <c r="G53" s="4">
        <v>0</v>
      </c>
      <c r="I53" s="4">
        <v>124500000000</v>
      </c>
      <c r="K53" s="4">
        <f t="shared" si="0"/>
        <v>0</v>
      </c>
      <c r="M53" s="61">
        <v>0</v>
      </c>
    </row>
    <row r="54" spans="1:13" s="4" customFormat="1" ht="21">
      <c r="A54" s="8" t="s">
        <v>66</v>
      </c>
      <c r="C54" s="4">
        <v>322200000000</v>
      </c>
      <c r="D54" s="60" t="s">
        <v>66</v>
      </c>
      <c r="E54" s="57">
        <v>322200000000</v>
      </c>
      <c r="G54" s="4">
        <v>0</v>
      </c>
      <c r="I54" s="4">
        <v>322200000000</v>
      </c>
      <c r="K54" s="4">
        <f t="shared" si="0"/>
        <v>0</v>
      </c>
      <c r="M54" s="61">
        <v>0</v>
      </c>
    </row>
    <row r="55" spans="1:13" s="4" customFormat="1" ht="21">
      <c r="A55" s="8" t="s">
        <v>66</v>
      </c>
      <c r="C55" s="4">
        <v>11800000000</v>
      </c>
      <c r="D55" s="60" t="s">
        <v>66</v>
      </c>
      <c r="E55" s="57">
        <v>11800000000</v>
      </c>
      <c r="G55" s="4">
        <v>0</v>
      </c>
      <c r="I55" s="4">
        <v>400000000</v>
      </c>
      <c r="K55" s="4">
        <f t="shared" si="0"/>
        <v>11400000000</v>
      </c>
      <c r="M55" s="61">
        <v>1.3680772664032806E-4</v>
      </c>
    </row>
    <row r="56" spans="1:13" s="4" customFormat="1" ht="21">
      <c r="A56" s="8" t="s">
        <v>66</v>
      </c>
      <c r="C56" s="4">
        <v>8000000000</v>
      </c>
      <c r="D56" s="60" t="s">
        <v>66</v>
      </c>
      <c r="E56" s="57">
        <v>8000000000</v>
      </c>
      <c r="G56" s="4">
        <v>0</v>
      </c>
      <c r="I56" s="4">
        <v>8000000000</v>
      </c>
      <c r="K56" s="4">
        <f t="shared" si="0"/>
        <v>0</v>
      </c>
      <c r="M56" s="61">
        <v>0</v>
      </c>
    </row>
    <row r="57" spans="1:13" s="4" customFormat="1" ht="21">
      <c r="A57" s="8" t="s">
        <v>66</v>
      </c>
      <c r="C57" s="4">
        <v>69200000000</v>
      </c>
      <c r="D57" s="60" t="s">
        <v>66</v>
      </c>
      <c r="E57" s="57">
        <v>69200000000</v>
      </c>
      <c r="G57" s="4">
        <v>0</v>
      </c>
      <c r="I57" s="4">
        <v>69200000000</v>
      </c>
      <c r="K57" s="4">
        <f t="shared" si="0"/>
        <v>0</v>
      </c>
      <c r="M57" s="61">
        <v>0</v>
      </c>
    </row>
    <row r="58" spans="1:13" s="4" customFormat="1" ht="21">
      <c r="A58" s="8" t="s">
        <v>65</v>
      </c>
      <c r="C58" s="4">
        <v>13273652752</v>
      </c>
      <c r="D58" s="60" t="s">
        <v>65</v>
      </c>
      <c r="E58" s="57">
        <v>13273652752</v>
      </c>
      <c r="G58" s="4">
        <v>96734811836</v>
      </c>
      <c r="I58" s="4">
        <v>108392924768</v>
      </c>
      <c r="K58" s="4">
        <f t="shared" si="0"/>
        <v>1615539820</v>
      </c>
      <c r="M58" s="61">
        <v>1.938757281325656E-5</v>
      </c>
    </row>
    <row r="59" spans="1:13" s="4" customFormat="1" ht="21">
      <c r="A59" s="8" t="s">
        <v>65</v>
      </c>
      <c r="C59" s="4">
        <v>7446889881</v>
      </c>
      <c r="D59" s="60" t="s">
        <v>65</v>
      </c>
      <c r="E59" s="57">
        <v>7446889881</v>
      </c>
      <c r="G59" s="4">
        <v>61947733233</v>
      </c>
      <c r="I59" s="4">
        <v>68417991007</v>
      </c>
      <c r="K59" s="4">
        <f t="shared" si="0"/>
        <v>976632107</v>
      </c>
      <c r="M59" s="61">
        <v>1.1720247221282774E-5</v>
      </c>
    </row>
    <row r="60" spans="1:13" s="4" customFormat="1" ht="21">
      <c r="A60" s="8" t="s">
        <v>66</v>
      </c>
      <c r="C60" s="4">
        <v>220000000000</v>
      </c>
      <c r="D60" s="60" t="s">
        <v>66</v>
      </c>
      <c r="E60" s="57">
        <v>220000000000</v>
      </c>
      <c r="G60" s="4">
        <v>0</v>
      </c>
      <c r="I60" s="4">
        <v>220000000000</v>
      </c>
      <c r="K60" s="4">
        <f t="shared" si="0"/>
        <v>0</v>
      </c>
      <c r="M60" s="61">
        <v>0</v>
      </c>
    </row>
    <row r="61" spans="1:13" s="4" customFormat="1" ht="21">
      <c r="A61" s="8" t="s">
        <v>66</v>
      </c>
      <c r="C61" s="4">
        <v>96000000000</v>
      </c>
      <c r="D61" s="60" t="s">
        <v>66</v>
      </c>
      <c r="E61" s="57">
        <v>96000000000</v>
      </c>
      <c r="G61" s="4">
        <v>0</v>
      </c>
      <c r="I61" s="4">
        <v>96000000000</v>
      </c>
      <c r="K61" s="4">
        <f t="shared" si="0"/>
        <v>0</v>
      </c>
      <c r="M61" s="61">
        <v>0</v>
      </c>
    </row>
    <row r="62" spans="1:13" s="4" customFormat="1" ht="21">
      <c r="A62" s="8" t="s">
        <v>66</v>
      </c>
      <c r="C62" s="4">
        <v>441000000000</v>
      </c>
      <c r="D62" s="60" t="s">
        <v>66</v>
      </c>
      <c r="E62" s="57">
        <v>441000000000</v>
      </c>
      <c r="G62" s="4">
        <v>0</v>
      </c>
      <c r="I62" s="4">
        <v>441000000000</v>
      </c>
      <c r="K62" s="4">
        <f t="shared" si="0"/>
        <v>0</v>
      </c>
      <c r="M62" s="61">
        <v>0</v>
      </c>
    </row>
    <row r="63" spans="1:13" s="4" customFormat="1" ht="21">
      <c r="A63" s="8" t="s">
        <v>66</v>
      </c>
      <c r="C63" s="4">
        <v>15000000000</v>
      </c>
      <c r="D63" s="60" t="s">
        <v>66</v>
      </c>
      <c r="E63" s="57">
        <v>15000000000</v>
      </c>
      <c r="G63" s="4">
        <v>0</v>
      </c>
      <c r="I63" s="4">
        <v>15000000000</v>
      </c>
      <c r="K63" s="4">
        <f t="shared" si="0"/>
        <v>0</v>
      </c>
      <c r="M63" s="61">
        <v>0</v>
      </c>
    </row>
    <row r="64" spans="1:13" s="4" customFormat="1" ht="21">
      <c r="A64" s="8" t="s">
        <v>65</v>
      </c>
      <c r="C64" s="4">
        <v>4524956725</v>
      </c>
      <c r="D64" s="60" t="s">
        <v>65</v>
      </c>
      <c r="E64" s="57">
        <v>4524956725</v>
      </c>
      <c r="G64" s="4">
        <v>4433401557</v>
      </c>
      <c r="I64" s="4">
        <v>0</v>
      </c>
      <c r="K64" s="4">
        <f t="shared" si="0"/>
        <v>8958358282</v>
      </c>
      <c r="M64" s="61">
        <v>1.0750637113947149E-4</v>
      </c>
    </row>
    <row r="65" spans="1:13" s="4" customFormat="1" ht="21">
      <c r="A65" s="8" t="s">
        <v>65</v>
      </c>
      <c r="C65" s="4">
        <v>6846052834</v>
      </c>
      <c r="D65" s="60" t="s">
        <v>65</v>
      </c>
      <c r="E65" s="57">
        <v>6846052834</v>
      </c>
      <c r="G65" s="4">
        <v>6242081235</v>
      </c>
      <c r="I65" s="4">
        <v>12000375000</v>
      </c>
      <c r="K65" s="4">
        <f t="shared" si="0"/>
        <v>1087759069</v>
      </c>
      <c r="M65" s="61">
        <v>1.3053846084411381E-5</v>
      </c>
    </row>
    <row r="66" spans="1:13" s="4" customFormat="1" ht="21">
      <c r="A66" s="8" t="s">
        <v>67</v>
      </c>
      <c r="C66" s="4">
        <v>9540894</v>
      </c>
      <c r="D66" s="60" t="s">
        <v>67</v>
      </c>
      <c r="E66" s="57">
        <v>9540894</v>
      </c>
      <c r="G66" s="4">
        <v>281980000784</v>
      </c>
      <c r="I66" s="4">
        <v>281981400000</v>
      </c>
      <c r="K66" s="4">
        <f t="shared" si="0"/>
        <v>8141678</v>
      </c>
      <c r="M66" s="61">
        <v>9.7705654229611657E-8</v>
      </c>
    </row>
    <row r="67" spans="1:13" s="4" customFormat="1" ht="21">
      <c r="A67" s="8" t="s">
        <v>65</v>
      </c>
      <c r="C67" s="4">
        <v>14994945581</v>
      </c>
      <c r="D67" s="60" t="s">
        <v>65</v>
      </c>
      <c r="E67" s="57">
        <v>14994945581</v>
      </c>
      <c r="G67" s="4">
        <v>248808608322</v>
      </c>
      <c r="I67" s="4">
        <v>263000375000</v>
      </c>
      <c r="K67" s="4">
        <f t="shared" si="0"/>
        <v>803178903</v>
      </c>
      <c r="M67" s="61">
        <v>9.6386912109563661E-6</v>
      </c>
    </row>
    <row r="68" spans="1:13" s="4" customFormat="1" ht="21">
      <c r="A68" s="8" t="s">
        <v>65</v>
      </c>
      <c r="C68" s="4">
        <v>4446462607</v>
      </c>
      <c r="D68" s="60" t="s">
        <v>65</v>
      </c>
      <c r="E68" s="57">
        <v>4446462607</v>
      </c>
      <c r="G68" s="4">
        <v>53516752131</v>
      </c>
      <c r="I68" s="4">
        <v>57000375000</v>
      </c>
      <c r="K68" s="4">
        <f t="shared" si="0"/>
        <v>962839738</v>
      </c>
      <c r="M68" s="61">
        <v>1.155472944515343E-5</v>
      </c>
    </row>
    <row r="69" spans="1:13" s="4" customFormat="1" ht="21">
      <c r="A69" s="8" t="s">
        <v>66</v>
      </c>
      <c r="C69" s="4">
        <v>214000000000</v>
      </c>
      <c r="D69" s="60" t="s">
        <v>66</v>
      </c>
      <c r="E69" s="57">
        <v>214000000000</v>
      </c>
      <c r="G69" s="4">
        <v>0</v>
      </c>
      <c r="I69" s="4">
        <v>214000000000</v>
      </c>
      <c r="K69" s="4">
        <f t="shared" si="0"/>
        <v>0</v>
      </c>
      <c r="M69" s="61">
        <v>0</v>
      </c>
    </row>
    <row r="70" spans="1:13" s="4" customFormat="1" ht="21">
      <c r="A70" s="8" t="s">
        <v>66</v>
      </c>
      <c r="C70" s="4">
        <v>149000000000</v>
      </c>
      <c r="D70" s="60" t="s">
        <v>66</v>
      </c>
      <c r="E70" s="57">
        <v>149000000000</v>
      </c>
      <c r="G70" s="4">
        <v>0</v>
      </c>
      <c r="I70" s="4">
        <v>149000000000</v>
      </c>
      <c r="K70" s="4">
        <f t="shared" si="0"/>
        <v>0</v>
      </c>
      <c r="M70" s="61">
        <v>0</v>
      </c>
    </row>
    <row r="71" spans="1:13" s="4" customFormat="1" ht="21">
      <c r="A71" s="8" t="s">
        <v>66</v>
      </c>
      <c r="C71" s="4">
        <v>52000000000</v>
      </c>
      <c r="D71" s="60" t="s">
        <v>66</v>
      </c>
      <c r="E71" s="57">
        <v>52000000000</v>
      </c>
      <c r="G71" s="4">
        <v>0</v>
      </c>
      <c r="I71" s="4">
        <v>52000000000</v>
      </c>
      <c r="K71" s="4">
        <f t="shared" si="0"/>
        <v>0</v>
      </c>
      <c r="M71" s="61">
        <v>0</v>
      </c>
    </row>
    <row r="72" spans="1:13" s="4" customFormat="1" ht="21">
      <c r="A72" s="8" t="s">
        <v>66</v>
      </c>
      <c r="C72" s="4">
        <v>251000000000</v>
      </c>
      <c r="D72" s="60" t="s">
        <v>66</v>
      </c>
      <c r="E72" s="57">
        <v>251000000000</v>
      </c>
      <c r="G72" s="4">
        <v>0</v>
      </c>
      <c r="I72" s="4">
        <v>251000000000</v>
      </c>
      <c r="K72" s="4">
        <f t="shared" si="0"/>
        <v>0</v>
      </c>
      <c r="M72" s="61">
        <v>0</v>
      </c>
    </row>
    <row r="73" spans="1:13" s="4" customFormat="1" ht="21">
      <c r="A73" s="8" t="s">
        <v>66</v>
      </c>
      <c r="C73" s="4">
        <v>51000000000</v>
      </c>
      <c r="D73" s="60" t="s">
        <v>66</v>
      </c>
      <c r="E73" s="57">
        <v>51000000000</v>
      </c>
      <c r="G73" s="4">
        <v>0</v>
      </c>
      <c r="I73" s="4">
        <v>51000000000</v>
      </c>
      <c r="K73" s="4">
        <f t="shared" si="0"/>
        <v>0</v>
      </c>
      <c r="M73" s="61">
        <v>0</v>
      </c>
    </row>
    <row r="74" spans="1:13" s="4" customFormat="1" ht="21">
      <c r="A74" s="8" t="s">
        <v>66</v>
      </c>
      <c r="C74" s="4">
        <v>50740000000</v>
      </c>
      <c r="D74" s="60" t="s">
        <v>66</v>
      </c>
      <c r="E74" s="57">
        <v>50740000000</v>
      </c>
      <c r="G74" s="4">
        <v>0</v>
      </c>
      <c r="I74" s="4">
        <v>50740000000</v>
      </c>
      <c r="K74" s="4">
        <f t="shared" ref="K74:K120" si="1">C74+G74-I74</f>
        <v>0</v>
      </c>
      <c r="M74" s="61">
        <v>0</v>
      </c>
    </row>
    <row r="75" spans="1:13" s="4" customFormat="1" ht="21">
      <c r="A75" s="8" t="s">
        <v>66</v>
      </c>
      <c r="C75" s="4">
        <v>31360000000</v>
      </c>
      <c r="D75" s="60" t="s">
        <v>66</v>
      </c>
      <c r="E75" s="57">
        <v>31360000000</v>
      </c>
      <c r="G75" s="4">
        <v>0</v>
      </c>
      <c r="I75" s="4">
        <v>31360000000</v>
      </c>
      <c r="K75" s="4">
        <f t="shared" si="1"/>
        <v>0</v>
      </c>
      <c r="M75" s="61">
        <v>0</v>
      </c>
    </row>
    <row r="76" spans="1:13" s="4" customFormat="1" ht="21">
      <c r="A76" s="8" t="s">
        <v>66</v>
      </c>
      <c r="C76" s="4">
        <v>13890000000</v>
      </c>
      <c r="D76" s="60" t="s">
        <v>66</v>
      </c>
      <c r="E76" s="57">
        <v>13890000000</v>
      </c>
      <c r="G76" s="4">
        <v>0</v>
      </c>
      <c r="I76" s="4">
        <v>13890000000</v>
      </c>
      <c r="K76" s="4">
        <f t="shared" si="1"/>
        <v>0</v>
      </c>
      <c r="M76" s="61">
        <v>0</v>
      </c>
    </row>
    <row r="77" spans="1:13" s="4" customFormat="1" ht="21">
      <c r="A77" s="8" t="s">
        <v>66</v>
      </c>
      <c r="C77" s="4">
        <v>47120000000</v>
      </c>
      <c r="D77" s="60" t="s">
        <v>66</v>
      </c>
      <c r="E77" s="57">
        <v>47120000000</v>
      </c>
      <c r="G77" s="4">
        <v>0</v>
      </c>
      <c r="I77" s="4">
        <v>47120000000</v>
      </c>
      <c r="K77" s="4">
        <f t="shared" si="1"/>
        <v>0</v>
      </c>
      <c r="M77" s="61">
        <v>0</v>
      </c>
    </row>
    <row r="78" spans="1:13" s="4" customFormat="1" ht="21">
      <c r="A78" s="8" t="s">
        <v>66</v>
      </c>
      <c r="C78" s="4">
        <v>76220000000</v>
      </c>
      <c r="D78" s="60" t="s">
        <v>66</v>
      </c>
      <c r="E78" s="57">
        <v>76220000000</v>
      </c>
      <c r="G78" s="4">
        <v>0</v>
      </c>
      <c r="I78" s="4">
        <v>76220000000</v>
      </c>
      <c r="K78" s="4">
        <f t="shared" si="1"/>
        <v>0</v>
      </c>
      <c r="M78" s="61">
        <v>0</v>
      </c>
    </row>
    <row r="79" spans="1:13" s="4" customFormat="1" ht="21">
      <c r="A79" s="8" t="s">
        <v>66</v>
      </c>
      <c r="C79" s="4">
        <v>15780000000</v>
      </c>
      <c r="D79" s="60" t="s">
        <v>66</v>
      </c>
      <c r="E79" s="57">
        <v>15780000000</v>
      </c>
      <c r="G79" s="4">
        <v>0</v>
      </c>
      <c r="I79" s="4">
        <v>15780000000</v>
      </c>
      <c r="K79" s="4">
        <f t="shared" si="1"/>
        <v>0</v>
      </c>
      <c r="M79" s="61">
        <v>0</v>
      </c>
    </row>
    <row r="80" spans="1:13" s="4" customFormat="1" ht="21">
      <c r="A80" s="8" t="s">
        <v>66</v>
      </c>
      <c r="C80" s="4">
        <v>93390000000</v>
      </c>
      <c r="D80" s="60" t="s">
        <v>66</v>
      </c>
      <c r="E80" s="57">
        <v>93390000000</v>
      </c>
      <c r="G80" s="4">
        <v>0</v>
      </c>
      <c r="I80" s="4">
        <v>93390000000</v>
      </c>
      <c r="K80" s="4">
        <f t="shared" si="1"/>
        <v>0</v>
      </c>
      <c r="M80" s="61">
        <v>0</v>
      </c>
    </row>
    <row r="81" spans="1:13" s="4" customFormat="1" ht="21">
      <c r="A81" s="8" t="s">
        <v>66</v>
      </c>
      <c r="C81" s="4">
        <v>9100000000</v>
      </c>
      <c r="D81" s="60" t="s">
        <v>66</v>
      </c>
      <c r="E81" s="57">
        <v>9100000000</v>
      </c>
      <c r="I81" s="4">
        <v>9100000000</v>
      </c>
      <c r="K81" s="4">
        <f t="shared" si="1"/>
        <v>0</v>
      </c>
      <c r="M81" s="61">
        <v>0</v>
      </c>
    </row>
    <row r="82" spans="1:13" s="4" customFormat="1" ht="21">
      <c r="A82" s="8" t="s">
        <v>65</v>
      </c>
      <c r="C82" s="4">
        <v>52945936555</v>
      </c>
      <c r="D82" s="60" t="s">
        <v>65</v>
      </c>
      <c r="E82" s="57">
        <v>52945936555</v>
      </c>
      <c r="G82" s="4">
        <v>91943822</v>
      </c>
      <c r="I82" s="4">
        <v>52107000000</v>
      </c>
      <c r="K82" s="4">
        <f t="shared" si="1"/>
        <v>930880377</v>
      </c>
      <c r="M82" s="61">
        <v>1.1171195451882591E-5</v>
      </c>
    </row>
    <row r="83" spans="1:13" s="4" customFormat="1" ht="21">
      <c r="A83" s="8" t="s">
        <v>68</v>
      </c>
      <c r="C83" s="4">
        <v>5983489</v>
      </c>
      <c r="D83" s="60" t="s">
        <v>68</v>
      </c>
      <c r="E83" s="57">
        <v>5983489</v>
      </c>
      <c r="G83" s="4">
        <v>24590</v>
      </c>
      <c r="I83" s="4">
        <v>0</v>
      </c>
      <c r="K83" s="4">
        <f t="shared" si="1"/>
        <v>6008079</v>
      </c>
      <c r="M83" s="61">
        <v>7.2101020128552243E-8</v>
      </c>
    </row>
    <row r="84" spans="1:13" s="4" customFormat="1" ht="21">
      <c r="A84" s="8" t="s">
        <v>65</v>
      </c>
      <c r="C84" s="4">
        <v>11686943590</v>
      </c>
      <c r="D84" s="60" t="s">
        <v>65</v>
      </c>
      <c r="E84" s="57">
        <v>11686943590</v>
      </c>
      <c r="G84" s="4">
        <v>204281370</v>
      </c>
      <c r="I84" s="4">
        <v>0</v>
      </c>
      <c r="K84" s="4">
        <f t="shared" si="1"/>
        <v>11891224960</v>
      </c>
      <c r="M84" s="61">
        <v>1.4270275910055491E-4</v>
      </c>
    </row>
    <row r="85" spans="1:13" s="4" customFormat="1" ht="21">
      <c r="A85" s="8" t="s">
        <v>69</v>
      </c>
      <c r="C85" s="4">
        <v>274000000000</v>
      </c>
      <c r="D85" s="60" t="s">
        <v>69</v>
      </c>
      <c r="E85" s="57">
        <v>274000000000</v>
      </c>
      <c r="G85" s="4">
        <v>0</v>
      </c>
      <c r="I85" s="4">
        <v>274000000000</v>
      </c>
      <c r="K85" s="4">
        <f t="shared" si="1"/>
        <v>0</v>
      </c>
      <c r="M85" s="61">
        <v>0</v>
      </c>
    </row>
    <row r="86" spans="1:13" s="4" customFormat="1" ht="21">
      <c r="A86" s="8" t="s">
        <v>69</v>
      </c>
      <c r="C86" s="4">
        <v>115000000000</v>
      </c>
      <c r="D86" s="60" t="s">
        <v>69</v>
      </c>
      <c r="E86" s="57">
        <v>115000000000</v>
      </c>
      <c r="G86" s="4">
        <v>0</v>
      </c>
      <c r="I86" s="4">
        <v>115000000000</v>
      </c>
      <c r="K86" s="4">
        <f t="shared" si="1"/>
        <v>0</v>
      </c>
      <c r="M86" s="61">
        <v>0</v>
      </c>
    </row>
    <row r="87" spans="1:13" s="4" customFormat="1" ht="21">
      <c r="A87" s="8" t="s">
        <v>69</v>
      </c>
      <c r="C87" s="4">
        <v>85000000000</v>
      </c>
      <c r="D87" s="60" t="s">
        <v>69</v>
      </c>
      <c r="E87" s="57">
        <v>85000000000</v>
      </c>
      <c r="G87" s="4">
        <v>0</v>
      </c>
      <c r="I87" s="4">
        <v>85000000000</v>
      </c>
      <c r="K87" s="4">
        <f t="shared" si="1"/>
        <v>0</v>
      </c>
      <c r="M87" s="61">
        <v>0</v>
      </c>
    </row>
    <row r="88" spans="1:13" s="4" customFormat="1" ht="21">
      <c r="A88" s="8" t="s">
        <v>69</v>
      </c>
      <c r="C88" s="4">
        <v>65000000000</v>
      </c>
      <c r="D88" s="60" t="s">
        <v>69</v>
      </c>
      <c r="E88" s="57">
        <v>65000000000</v>
      </c>
      <c r="I88" s="4">
        <v>65000000000</v>
      </c>
      <c r="K88" s="4">
        <f t="shared" si="1"/>
        <v>0</v>
      </c>
      <c r="M88" s="61">
        <v>0</v>
      </c>
    </row>
    <row r="89" spans="1:13" s="4" customFormat="1" ht="21">
      <c r="A89" s="8" t="s">
        <v>69</v>
      </c>
      <c r="C89" s="4">
        <v>60000000000</v>
      </c>
      <c r="D89" s="60" t="s">
        <v>69</v>
      </c>
      <c r="E89" s="57">
        <v>60000000000</v>
      </c>
      <c r="G89" s="4">
        <v>0</v>
      </c>
      <c r="I89" s="4">
        <v>60000000000</v>
      </c>
      <c r="K89" s="4">
        <f t="shared" si="1"/>
        <v>0</v>
      </c>
      <c r="M89" s="61">
        <v>0</v>
      </c>
    </row>
    <row r="90" spans="1:13" s="4" customFormat="1" ht="21">
      <c r="A90" s="8" t="s">
        <v>69</v>
      </c>
      <c r="C90" s="4">
        <v>36000000000</v>
      </c>
      <c r="D90" s="60" t="s">
        <v>69</v>
      </c>
      <c r="E90" s="57">
        <v>36000000000</v>
      </c>
      <c r="G90" s="4">
        <v>0</v>
      </c>
      <c r="I90" s="4">
        <v>36000000000</v>
      </c>
      <c r="K90" s="4">
        <f t="shared" si="1"/>
        <v>0</v>
      </c>
      <c r="M90" s="61">
        <v>0</v>
      </c>
    </row>
    <row r="91" spans="1:13" s="4" customFormat="1" ht="21">
      <c r="A91" s="8" t="s">
        <v>69</v>
      </c>
      <c r="C91" s="4">
        <v>30000000000</v>
      </c>
      <c r="D91" s="60" t="s">
        <v>69</v>
      </c>
      <c r="E91" s="57">
        <v>30000000000</v>
      </c>
      <c r="G91" s="4">
        <v>0</v>
      </c>
      <c r="I91" s="4">
        <v>30000000000</v>
      </c>
      <c r="K91" s="4">
        <f t="shared" si="1"/>
        <v>0</v>
      </c>
      <c r="M91" s="61">
        <v>0</v>
      </c>
    </row>
    <row r="92" spans="1:13" s="4" customFormat="1" ht="21">
      <c r="A92" s="8" t="s">
        <v>69</v>
      </c>
      <c r="C92" s="4">
        <v>25000000000</v>
      </c>
      <c r="D92" s="60" t="s">
        <v>69</v>
      </c>
      <c r="E92" s="57">
        <v>25000000000</v>
      </c>
      <c r="G92" s="4">
        <v>0</v>
      </c>
      <c r="I92" s="4">
        <v>25000000000</v>
      </c>
      <c r="K92" s="4">
        <f t="shared" si="1"/>
        <v>0</v>
      </c>
      <c r="M92" s="61">
        <v>0</v>
      </c>
    </row>
    <row r="93" spans="1:13" s="4" customFormat="1" ht="21">
      <c r="A93" s="8" t="s">
        <v>69</v>
      </c>
      <c r="C93" s="4">
        <v>23000000000</v>
      </c>
      <c r="D93" s="60" t="s">
        <v>69</v>
      </c>
      <c r="E93" s="57">
        <v>23000000000</v>
      </c>
      <c r="G93" s="4">
        <v>0</v>
      </c>
      <c r="I93" s="4">
        <v>23000000000</v>
      </c>
      <c r="K93" s="4">
        <f t="shared" si="1"/>
        <v>0</v>
      </c>
      <c r="M93" s="61">
        <v>0</v>
      </c>
    </row>
    <row r="94" spans="1:13" s="4" customFormat="1" ht="21">
      <c r="A94" s="8" t="s">
        <v>69</v>
      </c>
      <c r="C94" s="4">
        <v>23000000000</v>
      </c>
      <c r="D94" s="60" t="s">
        <v>69</v>
      </c>
      <c r="E94" s="57">
        <v>23000000000</v>
      </c>
      <c r="G94" s="4">
        <v>0</v>
      </c>
      <c r="I94" s="4">
        <v>23000000000</v>
      </c>
      <c r="K94" s="4">
        <f t="shared" si="1"/>
        <v>0</v>
      </c>
      <c r="M94" s="61">
        <v>0</v>
      </c>
    </row>
    <row r="95" spans="1:13" s="4" customFormat="1" ht="21">
      <c r="A95" s="8" t="s">
        <v>69</v>
      </c>
      <c r="C95" s="4">
        <v>16000000000</v>
      </c>
      <c r="D95" s="60" t="s">
        <v>69</v>
      </c>
      <c r="E95" s="57">
        <v>16000000000</v>
      </c>
      <c r="G95" s="4">
        <v>0</v>
      </c>
      <c r="I95" s="4">
        <v>16000000000</v>
      </c>
      <c r="K95" s="4">
        <f t="shared" si="1"/>
        <v>0</v>
      </c>
      <c r="M95" s="61">
        <v>0</v>
      </c>
    </row>
    <row r="96" spans="1:13" s="4" customFormat="1" ht="21">
      <c r="A96" s="8" t="s">
        <v>69</v>
      </c>
      <c r="C96" s="4">
        <v>16000000000</v>
      </c>
      <c r="D96" s="60" t="s">
        <v>69</v>
      </c>
      <c r="E96" s="57">
        <v>16000000000</v>
      </c>
      <c r="G96" s="4">
        <v>0</v>
      </c>
      <c r="I96" s="4">
        <v>16000000000</v>
      </c>
      <c r="K96" s="4">
        <f t="shared" si="1"/>
        <v>0</v>
      </c>
      <c r="M96" s="61">
        <v>0</v>
      </c>
    </row>
    <row r="97" spans="1:13" s="4" customFormat="1" ht="21">
      <c r="A97" s="8" t="s">
        <v>69</v>
      </c>
      <c r="C97" s="4">
        <v>14000000000</v>
      </c>
      <c r="D97" s="60" t="s">
        <v>69</v>
      </c>
      <c r="E97" s="57">
        <v>14000000000</v>
      </c>
      <c r="G97" s="4">
        <v>0</v>
      </c>
      <c r="I97" s="4">
        <v>14000000000</v>
      </c>
      <c r="K97" s="4">
        <f t="shared" si="1"/>
        <v>0</v>
      </c>
      <c r="M97" s="61">
        <v>0</v>
      </c>
    </row>
    <row r="98" spans="1:13" s="4" customFormat="1" ht="21">
      <c r="A98" s="8" t="s">
        <v>69</v>
      </c>
      <c r="C98" s="4">
        <v>14000000000</v>
      </c>
      <c r="D98" s="60" t="s">
        <v>69</v>
      </c>
      <c r="E98" s="57">
        <v>14000000000</v>
      </c>
      <c r="G98" s="4">
        <v>0</v>
      </c>
      <c r="I98" s="4">
        <v>14000000000</v>
      </c>
      <c r="K98" s="4">
        <f t="shared" si="1"/>
        <v>0</v>
      </c>
      <c r="M98" s="61">
        <v>0</v>
      </c>
    </row>
    <row r="99" spans="1:13" s="4" customFormat="1" ht="21">
      <c r="A99" s="8" t="s">
        <v>69</v>
      </c>
      <c r="C99" s="4">
        <v>11000000000</v>
      </c>
      <c r="D99" s="60" t="s">
        <v>69</v>
      </c>
      <c r="E99" s="57">
        <v>11000000000</v>
      </c>
      <c r="G99" s="4">
        <v>0</v>
      </c>
      <c r="I99" s="4">
        <v>11000000000</v>
      </c>
      <c r="K99" s="4">
        <f t="shared" si="1"/>
        <v>0</v>
      </c>
      <c r="M99" s="61">
        <v>0</v>
      </c>
    </row>
    <row r="100" spans="1:13" s="4" customFormat="1" ht="21">
      <c r="A100" s="8" t="s">
        <v>65</v>
      </c>
      <c r="C100" s="4">
        <v>281138360808</v>
      </c>
      <c r="D100" s="60" t="s">
        <v>65</v>
      </c>
      <c r="E100" s="57">
        <v>281138360808</v>
      </c>
      <c r="G100" s="4">
        <v>4257329260</v>
      </c>
      <c r="I100" s="4">
        <v>280883562804</v>
      </c>
      <c r="K100" s="4">
        <f t="shared" si="1"/>
        <v>4512127264</v>
      </c>
      <c r="M100" s="61">
        <v>5.4148585377165209E-5</v>
      </c>
    </row>
    <row r="101" spans="1:13" s="4" customFormat="1" ht="21">
      <c r="A101" s="8" t="s">
        <v>65</v>
      </c>
      <c r="C101" s="4">
        <v>1087378306</v>
      </c>
      <c r="D101" s="60" t="s">
        <v>65</v>
      </c>
      <c r="E101" s="57">
        <v>1087378306</v>
      </c>
      <c r="G101" s="4">
        <v>3938283</v>
      </c>
      <c r="I101" s="4">
        <v>1000000000</v>
      </c>
      <c r="K101" s="4">
        <f t="shared" si="1"/>
        <v>91316589</v>
      </c>
      <c r="M101" s="61">
        <v>1.0958609601437885E-6</v>
      </c>
    </row>
    <row r="102" spans="1:13" s="4" customFormat="1" ht="21">
      <c r="A102" s="8" t="s">
        <v>69</v>
      </c>
      <c r="C102" s="4">
        <v>1657000</v>
      </c>
      <c r="D102" s="60" t="s">
        <v>69</v>
      </c>
      <c r="E102" s="57">
        <v>1657000</v>
      </c>
      <c r="G102" s="4">
        <v>5000000000182</v>
      </c>
      <c r="I102" s="4">
        <v>5000000000000</v>
      </c>
      <c r="K102" s="4">
        <f t="shared" si="1"/>
        <v>1657182</v>
      </c>
      <c r="M102" s="61">
        <v>1.9887307197304572E-8</v>
      </c>
    </row>
    <row r="103" spans="1:13" s="4" customFormat="1" ht="21">
      <c r="A103" s="8" t="s">
        <v>70</v>
      </c>
      <c r="C103" s="4">
        <v>5000000</v>
      </c>
      <c r="D103" s="60" t="s">
        <v>70</v>
      </c>
      <c r="E103" s="57">
        <v>5000000</v>
      </c>
      <c r="G103" s="4">
        <v>20547</v>
      </c>
      <c r="I103" s="4">
        <v>0</v>
      </c>
      <c r="K103" s="4">
        <f t="shared" si="1"/>
        <v>5020547</v>
      </c>
      <c r="M103" s="61">
        <v>6.0249966803589404E-8</v>
      </c>
    </row>
    <row r="104" spans="1:13" s="4" customFormat="1" ht="21">
      <c r="A104" s="8" t="s">
        <v>69</v>
      </c>
      <c r="C104" s="4">
        <v>0</v>
      </c>
      <c r="D104" s="57"/>
      <c r="E104" s="57"/>
      <c r="G104" s="4">
        <v>106773000000</v>
      </c>
      <c r="I104" s="4">
        <v>0</v>
      </c>
      <c r="K104" s="4">
        <f t="shared" si="1"/>
        <v>106773000000</v>
      </c>
      <c r="M104" s="61">
        <v>1.2813483681199779E-3</v>
      </c>
    </row>
    <row r="105" spans="1:13" s="4" customFormat="1" ht="21">
      <c r="A105" s="8" t="s">
        <v>69</v>
      </c>
      <c r="C105" s="4">
        <v>0</v>
      </c>
      <c r="D105" s="57"/>
      <c r="E105" s="57"/>
      <c r="G105" s="4">
        <v>165307000000</v>
      </c>
      <c r="I105" s="4">
        <v>0</v>
      </c>
      <c r="K105" s="4">
        <f t="shared" si="1"/>
        <v>165307000000</v>
      </c>
      <c r="M105" s="61">
        <v>1.9837960410291852E-3</v>
      </c>
    </row>
    <row r="106" spans="1:13" s="4" customFormat="1" ht="21">
      <c r="A106" s="8" t="s">
        <v>69</v>
      </c>
      <c r="C106" s="4">
        <v>0</v>
      </c>
      <c r="D106" s="57"/>
      <c r="E106" s="57"/>
      <c r="G106" s="4">
        <v>355425000000</v>
      </c>
      <c r="I106" s="4">
        <v>0</v>
      </c>
      <c r="K106" s="4">
        <f t="shared" si="1"/>
        <v>355425000000</v>
      </c>
      <c r="M106" s="61">
        <v>4.2653408983454912E-3</v>
      </c>
    </row>
    <row r="107" spans="1:13" s="4" customFormat="1" ht="21">
      <c r="A107" s="8" t="s">
        <v>69</v>
      </c>
      <c r="C107" s="4">
        <v>0</v>
      </c>
      <c r="D107" s="57"/>
      <c r="E107" s="57"/>
      <c r="G107" s="4">
        <v>266990000000</v>
      </c>
      <c r="I107" s="4">
        <v>0</v>
      </c>
      <c r="K107" s="4">
        <f t="shared" si="1"/>
        <v>266990000000</v>
      </c>
      <c r="M107" s="61">
        <v>3.2040609592720341E-3</v>
      </c>
    </row>
    <row r="108" spans="1:13" s="4" customFormat="1" ht="21">
      <c r="A108" s="8" t="s">
        <v>69</v>
      </c>
      <c r="C108" s="4">
        <v>0</v>
      </c>
      <c r="D108" s="57"/>
      <c r="E108" s="57"/>
      <c r="G108" s="4">
        <v>174146000000</v>
      </c>
      <c r="I108" s="4">
        <v>0</v>
      </c>
      <c r="K108" s="4">
        <f t="shared" si="1"/>
        <v>174146000000</v>
      </c>
      <c r="M108" s="61">
        <v>2.0898700318865413E-3</v>
      </c>
    </row>
    <row r="109" spans="1:13" s="4" customFormat="1" ht="21">
      <c r="A109" s="8" t="s">
        <v>69</v>
      </c>
      <c r="C109" s="4">
        <v>0</v>
      </c>
      <c r="D109" s="57"/>
      <c r="E109" s="57"/>
      <c r="G109" s="4">
        <v>103837000000</v>
      </c>
      <c r="I109" s="4">
        <v>0</v>
      </c>
      <c r="K109" s="4">
        <f t="shared" si="1"/>
        <v>103837000000</v>
      </c>
      <c r="M109" s="61">
        <v>1.2461143781712057E-3</v>
      </c>
    </row>
    <row r="110" spans="1:13" s="4" customFormat="1" ht="21">
      <c r="A110" s="8" t="s">
        <v>69</v>
      </c>
      <c r="C110" s="4">
        <v>0</v>
      </c>
      <c r="D110" s="57"/>
      <c r="E110" s="57"/>
      <c r="G110" s="4">
        <v>123243000000</v>
      </c>
      <c r="I110" s="4">
        <v>0</v>
      </c>
      <c r="K110" s="4">
        <f t="shared" si="1"/>
        <v>123243000000</v>
      </c>
      <c r="M110" s="61">
        <v>1.4789995310819256E-3</v>
      </c>
    </row>
    <row r="111" spans="1:13" s="4" customFormat="1" ht="21">
      <c r="A111" s="8" t="s">
        <v>69</v>
      </c>
      <c r="C111" s="4">
        <v>0</v>
      </c>
      <c r="D111" s="57"/>
      <c r="E111" s="57"/>
      <c r="G111" s="4">
        <v>347399000000</v>
      </c>
      <c r="I111" s="4">
        <v>0</v>
      </c>
      <c r="K111" s="4">
        <f t="shared" si="1"/>
        <v>347399000000</v>
      </c>
      <c r="M111" s="61">
        <v>4.1690234585195904E-3</v>
      </c>
    </row>
    <row r="112" spans="1:13" s="4" customFormat="1" ht="21">
      <c r="A112" s="8" t="s">
        <v>69</v>
      </c>
      <c r="C112" s="4">
        <v>0</v>
      </c>
      <c r="D112" s="57"/>
      <c r="E112" s="57"/>
      <c r="G112" s="4">
        <v>72115000000</v>
      </c>
      <c r="I112" s="4">
        <v>0</v>
      </c>
      <c r="K112" s="4">
        <f t="shared" si="1"/>
        <v>72115000000</v>
      </c>
      <c r="M112" s="61">
        <v>8.6542887777782971E-4</v>
      </c>
    </row>
    <row r="113" spans="1:13" s="4" customFormat="1" ht="21">
      <c r="A113" s="8" t="s">
        <v>69</v>
      </c>
      <c r="C113" s="4">
        <v>0</v>
      </c>
      <c r="D113" s="57"/>
      <c r="E113" s="57"/>
      <c r="G113" s="4">
        <v>88528000000</v>
      </c>
      <c r="I113" s="4">
        <v>0</v>
      </c>
      <c r="K113" s="4">
        <f t="shared" si="1"/>
        <v>88528000000</v>
      </c>
      <c r="M113" s="61">
        <v>1.0623960021065757E-3</v>
      </c>
    </row>
    <row r="114" spans="1:13" s="4" customFormat="1" ht="21">
      <c r="A114" s="8" t="s">
        <v>69</v>
      </c>
      <c r="C114" s="4">
        <v>0</v>
      </c>
      <c r="D114" s="57"/>
      <c r="E114" s="57"/>
      <c r="G114" s="4">
        <v>415747000000</v>
      </c>
      <c r="I114" s="4">
        <v>0</v>
      </c>
      <c r="K114" s="4">
        <f t="shared" si="1"/>
        <v>415747000000</v>
      </c>
      <c r="M114" s="61">
        <v>4.989245783117234E-3</v>
      </c>
    </row>
    <row r="115" spans="1:13" s="4" customFormat="1" ht="21">
      <c r="A115" s="8" t="s">
        <v>69</v>
      </c>
      <c r="C115" s="4">
        <v>0</v>
      </c>
      <c r="D115" s="57"/>
      <c r="E115" s="57"/>
      <c r="G115" s="4">
        <v>231917000000</v>
      </c>
      <c r="I115" s="4">
        <v>0</v>
      </c>
      <c r="K115" s="4">
        <f t="shared" si="1"/>
        <v>231917000000</v>
      </c>
      <c r="M115" s="61">
        <v>2.7831611876530668E-3</v>
      </c>
    </row>
    <row r="116" spans="1:13" s="10" customFormat="1" ht="24">
      <c r="A116" s="8" t="s">
        <v>69</v>
      </c>
      <c r="B116" s="4"/>
      <c r="C116" s="4">
        <v>0</v>
      </c>
      <c r="F116" s="4"/>
      <c r="G116" s="4">
        <v>245685000000</v>
      </c>
      <c r="H116" s="4"/>
      <c r="I116" s="4">
        <v>0</v>
      </c>
      <c r="J116" s="4"/>
      <c r="K116" s="4">
        <f t="shared" si="1"/>
        <v>245685000000</v>
      </c>
      <c r="L116" s="4"/>
      <c r="M116" s="61">
        <v>2.9483865192657019E-3</v>
      </c>
    </row>
    <row r="117" spans="1:13" ht="21">
      <c r="A117" s="8" t="s">
        <v>69</v>
      </c>
      <c r="B117" s="4"/>
      <c r="C117" s="4">
        <v>0</v>
      </c>
      <c r="F117" s="4"/>
      <c r="G117" s="4">
        <v>847966000000</v>
      </c>
      <c r="H117" s="4"/>
      <c r="I117" s="4">
        <v>0</v>
      </c>
      <c r="J117" s="4"/>
      <c r="K117" s="4">
        <f t="shared" si="1"/>
        <v>847966000000</v>
      </c>
      <c r="L117" s="4"/>
      <c r="M117" s="61">
        <v>1.0176166730551999E-2</v>
      </c>
    </row>
    <row r="118" spans="1:13" ht="21">
      <c r="A118" s="8" t="s">
        <v>69</v>
      </c>
      <c r="B118" s="4"/>
      <c r="C118" s="4">
        <v>0</v>
      </c>
      <c r="F118" s="4"/>
      <c r="G118" s="4">
        <v>165611000000</v>
      </c>
      <c r="H118" s="4"/>
      <c r="I118" s="4">
        <v>0</v>
      </c>
      <c r="J118" s="4"/>
      <c r="K118" s="4">
        <f t="shared" si="1"/>
        <v>165611000000</v>
      </c>
      <c r="L118" s="4"/>
      <c r="M118" s="61">
        <v>1.9874442470729273E-3</v>
      </c>
    </row>
    <row r="119" spans="1:13" ht="21">
      <c r="A119" s="8" t="s">
        <v>69</v>
      </c>
      <c r="B119" s="4"/>
      <c r="C119" s="4">
        <v>0</v>
      </c>
      <c r="F119" s="4"/>
      <c r="G119" s="4">
        <v>222611000000</v>
      </c>
      <c r="H119" s="4"/>
      <c r="I119" s="4">
        <v>0</v>
      </c>
      <c r="J119" s="4"/>
      <c r="K119" s="4">
        <f t="shared" si="1"/>
        <v>222611000000</v>
      </c>
      <c r="L119" s="4"/>
      <c r="M119" s="61">
        <v>2.6714828802745674E-3</v>
      </c>
    </row>
    <row r="120" spans="1:13" ht="21.75" thickBot="1">
      <c r="A120" s="8" t="s">
        <v>69</v>
      </c>
      <c r="B120" s="4"/>
      <c r="C120" s="4">
        <v>0</v>
      </c>
      <c r="F120" s="4"/>
      <c r="G120" s="4">
        <v>250000000000</v>
      </c>
      <c r="H120" s="4"/>
      <c r="I120" s="4">
        <v>0</v>
      </c>
      <c r="J120" s="4"/>
      <c r="K120" s="4">
        <f t="shared" si="1"/>
        <v>250000000000</v>
      </c>
      <c r="L120" s="4"/>
      <c r="M120" s="61">
        <v>3.0001694438668435E-3</v>
      </c>
    </row>
    <row r="121" spans="1:13" ht="24.75" thickBot="1">
      <c r="A121" s="10" t="s">
        <v>37</v>
      </c>
      <c r="B121" s="10"/>
      <c r="C121" s="11">
        <f>SUM(C8:C120)</f>
        <v>6647101987050</v>
      </c>
      <c r="E121" s="62">
        <f>SUM(E8:E120)</f>
        <v>6647101987050</v>
      </c>
      <c r="F121" s="10"/>
      <c r="G121" s="11">
        <f>SUM(G8:G120)</f>
        <v>69948173311840</v>
      </c>
      <c r="H121" s="10"/>
      <c r="I121" s="11">
        <f>SUM(I8:I120)</f>
        <v>70339905903852</v>
      </c>
      <c r="J121" s="10"/>
      <c r="K121" s="11">
        <f>SUM(K8:K120)</f>
        <v>6255369395038</v>
      </c>
      <c r="L121" s="10"/>
      <c r="M121" s="63">
        <f>SUM(M8:M120)</f>
        <v>7.5068672476371348E-2</v>
      </c>
    </row>
    <row r="122" spans="1:13" ht="19.5" thickTop="1"/>
    <row r="123" spans="1:13">
      <c r="K123" s="64"/>
      <c r="M123" s="64"/>
    </row>
    <row r="124" spans="1:13">
      <c r="K124" s="64"/>
    </row>
    <row r="125" spans="1:13">
      <c r="K125" s="65"/>
      <c r="M125" s="64"/>
    </row>
    <row r="126" spans="1:13">
      <c r="I126" s="65"/>
    </row>
  </sheetData>
  <autoFilter ref="C2:C121" xr:uid="{00000000-0001-0000-0500-000000000000}"/>
  <mergeCells count="7">
    <mergeCell ref="A6:A7"/>
    <mergeCell ref="A2:M2"/>
    <mergeCell ref="A3:M3"/>
    <mergeCell ref="A4:M4"/>
    <mergeCell ref="A5:M5"/>
    <mergeCell ref="G6:I6"/>
    <mergeCell ref="K6:M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W22"/>
  <sheetViews>
    <sheetView rightToLeft="1" workbookViewId="0">
      <selection activeCell="E14" sqref="E14:G22"/>
    </sheetView>
  </sheetViews>
  <sheetFormatPr defaultRowHeight="15"/>
  <cols>
    <col min="1" max="1" width="57.5703125" style="1" bestFit="1" customWidth="1"/>
    <col min="2" max="2" width="1" style="1" customWidth="1"/>
    <col min="3" max="3" width="19.28515625" style="1" customWidth="1"/>
    <col min="4" max="4" width="1" style="1" customWidth="1"/>
    <col min="5" max="5" width="24" style="1" customWidth="1"/>
    <col min="6" max="6" width="1" style="1" customWidth="1"/>
    <col min="7" max="7" width="23" style="1" customWidth="1"/>
    <col min="8" max="8" width="1" style="1" customWidth="1"/>
    <col min="9" max="9" width="32" style="1" customWidth="1"/>
    <col min="10" max="10" width="1" style="1" customWidth="1"/>
    <col min="11" max="11" width="9.140625" style="1" customWidth="1"/>
    <col min="12" max="16384" width="9.140625" style="1"/>
  </cols>
  <sheetData>
    <row r="2" spans="1:23" s="4" customFormat="1" ht="26.25">
      <c r="A2" s="50" t="s">
        <v>0</v>
      </c>
      <c r="B2" s="50"/>
      <c r="C2" s="50"/>
      <c r="D2" s="50" t="s">
        <v>0</v>
      </c>
      <c r="E2" s="50" t="s">
        <v>0</v>
      </c>
      <c r="F2" s="50" t="s">
        <v>0</v>
      </c>
      <c r="G2" s="50" t="s">
        <v>0</v>
      </c>
      <c r="H2" s="50" t="s">
        <v>0</v>
      </c>
      <c r="I2" s="50" t="s">
        <v>0</v>
      </c>
    </row>
    <row r="3" spans="1:23" s="4" customFormat="1" ht="26.25">
      <c r="A3" s="50" t="s">
        <v>71</v>
      </c>
      <c r="B3" s="50"/>
      <c r="C3" s="50"/>
      <c r="D3" s="50" t="s">
        <v>71</v>
      </c>
      <c r="E3" s="50" t="s">
        <v>71</v>
      </c>
      <c r="F3" s="50" t="s">
        <v>71</v>
      </c>
      <c r="G3" s="50" t="s">
        <v>71</v>
      </c>
      <c r="H3" s="50" t="s">
        <v>71</v>
      </c>
      <c r="I3" s="50" t="s">
        <v>71</v>
      </c>
    </row>
    <row r="4" spans="1:23" s="4" customFormat="1" ht="26.25">
      <c r="A4" s="50" t="s">
        <v>2</v>
      </c>
      <c r="B4" s="50"/>
      <c r="C4" s="50"/>
      <c r="D4" s="50" t="s">
        <v>2</v>
      </c>
      <c r="E4" s="50" t="s">
        <v>2</v>
      </c>
      <c r="F4" s="50" t="s">
        <v>2</v>
      </c>
      <c r="G4" s="50" t="s">
        <v>2</v>
      </c>
      <c r="H4" s="50" t="s">
        <v>2</v>
      </c>
      <c r="I4" s="50" t="s">
        <v>2</v>
      </c>
    </row>
    <row r="5" spans="1:23" s="22" customFormat="1" ht="28.5">
      <c r="A5" s="51" t="s">
        <v>132</v>
      </c>
      <c r="B5" s="51"/>
      <c r="C5" s="51"/>
      <c r="D5" s="51"/>
      <c r="E5" s="51"/>
      <c r="F5" s="51"/>
      <c r="G5" s="51"/>
      <c r="H5" s="51"/>
      <c r="I5" s="5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ht="27" thickBot="1">
      <c r="A6" s="52" t="s">
        <v>75</v>
      </c>
      <c r="B6" s="16"/>
      <c r="C6" s="7" t="s">
        <v>122</v>
      </c>
      <c r="E6" s="52" t="s">
        <v>60</v>
      </c>
      <c r="G6" s="52" t="s">
        <v>105</v>
      </c>
      <c r="I6" s="53" t="s">
        <v>58</v>
      </c>
    </row>
    <row r="7" spans="1:23" s="4" customFormat="1" ht="21">
      <c r="A7" s="17" t="s">
        <v>123</v>
      </c>
      <c r="B7" s="8"/>
      <c r="C7" s="18" t="s">
        <v>127</v>
      </c>
      <c r="E7" s="4">
        <f>'سرمایه‌گذاری در سهام'!I15</f>
        <v>-1272280259414</v>
      </c>
      <c r="G7" s="19">
        <f>E7/$E$12</f>
        <v>0.37673931437294245</v>
      </c>
      <c r="I7" s="9">
        <v>-1.5268225433315455E-2</v>
      </c>
    </row>
    <row r="8" spans="1:23" s="4" customFormat="1" ht="21">
      <c r="A8" s="17" t="s">
        <v>124</v>
      </c>
      <c r="B8" s="8"/>
      <c r="C8" s="18" t="s">
        <v>128</v>
      </c>
      <c r="E8" s="4">
        <f>'سرمایه گذاری در صندوق'!I30</f>
        <v>-2463042159897</v>
      </c>
      <c r="G8" s="19">
        <f t="shared" ref="G8:G11" si="0">E8/$E$12</f>
        <v>0.72933994513020284</v>
      </c>
      <c r="I8" s="9">
        <v>-2.9558175308315084E-2</v>
      </c>
    </row>
    <row r="9" spans="1:23" s="4" customFormat="1" ht="21">
      <c r="A9" s="17" t="s">
        <v>125</v>
      </c>
      <c r="B9" s="8"/>
      <c r="C9" s="18" t="s">
        <v>129</v>
      </c>
      <c r="E9" s="4">
        <f>'سرمایه‌گذاری در اوراق بهادار'!I28</f>
        <v>14682004473</v>
      </c>
      <c r="G9" s="19">
        <f t="shared" si="0"/>
        <v>-4.3475391981057316E-3</v>
      </c>
      <c r="I9" s="9">
        <v>1.7619400477844369E-4</v>
      </c>
    </row>
    <row r="10" spans="1:23" s="4" customFormat="1" ht="21">
      <c r="A10" s="17" t="s">
        <v>126</v>
      </c>
      <c r="B10" s="8"/>
      <c r="C10" s="18" t="s">
        <v>130</v>
      </c>
      <c r="E10" s="4">
        <f>'درآمد سپرده بانکی'!C116</f>
        <v>137743820268</v>
      </c>
      <c r="G10" s="19">
        <f t="shared" si="0"/>
        <v>-4.078779971857599E-2</v>
      </c>
      <c r="I10" s="9">
        <v>1.65301920259816E-3</v>
      </c>
    </row>
    <row r="11" spans="1:23" s="4" customFormat="1" ht="21.75" thickBot="1">
      <c r="A11" s="17" t="s">
        <v>112</v>
      </c>
      <c r="B11" s="8"/>
      <c r="C11" s="18" t="s">
        <v>131</v>
      </c>
      <c r="E11" s="4">
        <f>'سایر درآمدها'!C11</f>
        <v>205812730807</v>
      </c>
      <c r="G11" s="19">
        <f t="shared" si="0"/>
        <v>-6.0943920586463619E-2</v>
      </c>
      <c r="I11" s="9">
        <v>2.4698922645038143E-3</v>
      </c>
    </row>
    <row r="12" spans="1:23" s="10" customFormat="1" ht="24.75" thickBot="1">
      <c r="A12" s="10" t="s">
        <v>37</v>
      </c>
      <c r="E12" s="11">
        <f>SUM(E7:E11)</f>
        <v>-3377083863763</v>
      </c>
      <c r="G12" s="20">
        <f>SUM(G7:G11)</f>
        <v>0.99999999999999989</v>
      </c>
      <c r="I12" s="12">
        <f>SUM(I7:I11)</f>
        <v>-4.0527295269750116E-2</v>
      </c>
    </row>
    <row r="13" spans="1:23" ht="15.75" thickTop="1"/>
    <row r="14" spans="1:23" ht="17.25">
      <c r="E14" s="2"/>
      <c r="I14" s="46"/>
    </row>
    <row r="15" spans="1:23">
      <c r="E15" s="2"/>
      <c r="G15" s="2"/>
    </row>
    <row r="16" spans="1:23" ht="18.75">
      <c r="E16" s="4"/>
    </row>
    <row r="17" spans="5:7">
      <c r="E17" s="2"/>
      <c r="G17" s="2"/>
    </row>
    <row r="18" spans="5:7" ht="18.75">
      <c r="E18" s="64"/>
    </row>
    <row r="19" spans="5:7">
      <c r="G19" s="2"/>
    </row>
    <row r="20" spans="5:7">
      <c r="E20" s="45"/>
    </row>
    <row r="22" spans="5:7">
      <c r="E22" s="45"/>
    </row>
  </sheetData>
  <mergeCells count="8">
    <mergeCell ref="A6"/>
    <mergeCell ref="E6"/>
    <mergeCell ref="G6"/>
    <mergeCell ref="I6"/>
    <mergeCell ref="A2:I2"/>
    <mergeCell ref="A3:I3"/>
    <mergeCell ref="A4:I4"/>
    <mergeCell ref="A5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8"/>
  <sheetViews>
    <sheetView rightToLeft="1" topLeftCell="B1" workbookViewId="0">
      <selection activeCell="I26" sqref="I26"/>
    </sheetView>
  </sheetViews>
  <sheetFormatPr defaultRowHeight="15"/>
  <cols>
    <col min="1" max="1" width="34.7109375" style="1" bestFit="1" customWidth="1"/>
    <col min="2" max="2" width="1" style="1" customWidth="1"/>
    <col min="3" max="3" width="22" style="1" customWidth="1"/>
    <col min="4" max="4" width="1" style="1" customWidth="1"/>
    <col min="5" max="5" width="24" style="1" customWidth="1"/>
    <col min="6" max="6" width="1" style="1" customWidth="1"/>
    <col min="7" max="7" width="23" style="1" customWidth="1"/>
    <col min="8" max="8" width="1" style="1" customWidth="1"/>
    <col min="9" max="9" width="24" style="1" customWidth="1"/>
    <col min="10" max="10" width="1" style="1" customWidth="1"/>
    <col min="11" max="11" width="23" style="1" customWidth="1"/>
    <col min="12" max="12" width="1" style="1" customWidth="1"/>
    <col min="13" max="13" width="22" style="1" customWidth="1"/>
    <col min="14" max="14" width="1" style="1" customWidth="1"/>
    <col min="15" max="15" width="24" style="1" customWidth="1"/>
    <col min="16" max="16" width="1" style="1" customWidth="1"/>
    <col min="17" max="17" width="25.5703125" style="1" bestFit="1" customWidth="1"/>
    <col min="18" max="18" width="1" style="1" customWidth="1"/>
    <col min="19" max="19" width="24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s="4" customFormat="1" ht="26.25">
      <c r="A2" s="50" t="s">
        <v>0</v>
      </c>
      <c r="B2" s="50" t="s">
        <v>0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  <c r="H2" s="50" t="s">
        <v>0</v>
      </c>
      <c r="I2" s="50" t="s">
        <v>0</v>
      </c>
      <c r="J2" s="50" t="s">
        <v>0</v>
      </c>
      <c r="K2" s="50" t="s">
        <v>0</v>
      </c>
      <c r="L2" s="50" t="s">
        <v>0</v>
      </c>
      <c r="M2" s="50" t="s">
        <v>0</v>
      </c>
      <c r="N2" s="50" t="s">
        <v>0</v>
      </c>
      <c r="O2" s="50" t="s">
        <v>0</v>
      </c>
      <c r="P2" s="50" t="s">
        <v>0</v>
      </c>
      <c r="Q2" s="50" t="s">
        <v>0</v>
      </c>
      <c r="R2" s="50" t="s">
        <v>0</v>
      </c>
      <c r="S2" s="50" t="s">
        <v>0</v>
      </c>
      <c r="T2" s="50" t="s">
        <v>0</v>
      </c>
      <c r="U2" s="50" t="s">
        <v>0</v>
      </c>
    </row>
    <row r="3" spans="1:21" s="4" customFormat="1" ht="26.25">
      <c r="A3" s="50" t="s">
        <v>71</v>
      </c>
      <c r="B3" s="50" t="s">
        <v>71</v>
      </c>
      <c r="C3" s="50" t="s">
        <v>71</v>
      </c>
      <c r="D3" s="50" t="s">
        <v>71</v>
      </c>
      <c r="E3" s="50" t="s">
        <v>71</v>
      </c>
      <c r="F3" s="50" t="s">
        <v>71</v>
      </c>
      <c r="G3" s="50" t="s">
        <v>71</v>
      </c>
      <c r="H3" s="50" t="s">
        <v>71</v>
      </c>
      <c r="I3" s="50" t="s">
        <v>71</v>
      </c>
      <c r="J3" s="50" t="s">
        <v>71</v>
      </c>
      <c r="K3" s="50" t="s">
        <v>71</v>
      </c>
      <c r="L3" s="50" t="s">
        <v>71</v>
      </c>
      <c r="M3" s="50" t="s">
        <v>71</v>
      </c>
      <c r="N3" s="50" t="s">
        <v>71</v>
      </c>
      <c r="O3" s="50" t="s">
        <v>71</v>
      </c>
      <c r="P3" s="50" t="s">
        <v>71</v>
      </c>
      <c r="Q3" s="50" t="s">
        <v>71</v>
      </c>
      <c r="R3" s="50" t="s">
        <v>71</v>
      </c>
      <c r="S3" s="50" t="s">
        <v>71</v>
      </c>
      <c r="T3" s="50" t="s">
        <v>71</v>
      </c>
      <c r="U3" s="50" t="s">
        <v>71</v>
      </c>
    </row>
    <row r="4" spans="1:21" s="4" customFormat="1" ht="26.25">
      <c r="A4" s="50" t="s">
        <v>2</v>
      </c>
      <c r="B4" s="50" t="s">
        <v>2</v>
      </c>
      <c r="C4" s="50" t="s">
        <v>2</v>
      </c>
      <c r="D4" s="50" t="s">
        <v>2</v>
      </c>
      <c r="E4" s="50" t="s">
        <v>2</v>
      </c>
      <c r="F4" s="50" t="s">
        <v>2</v>
      </c>
      <c r="G4" s="50" t="s">
        <v>2</v>
      </c>
      <c r="H4" s="50" t="s">
        <v>2</v>
      </c>
      <c r="I4" s="50" t="s">
        <v>2</v>
      </c>
      <c r="J4" s="50" t="s">
        <v>2</v>
      </c>
      <c r="K4" s="50" t="s">
        <v>2</v>
      </c>
      <c r="L4" s="50" t="s">
        <v>2</v>
      </c>
      <c r="M4" s="50" t="s">
        <v>2</v>
      </c>
      <c r="N4" s="50" t="s">
        <v>2</v>
      </c>
      <c r="O4" s="50" t="s">
        <v>2</v>
      </c>
      <c r="P4" s="50" t="s">
        <v>2</v>
      </c>
      <c r="Q4" s="50" t="s">
        <v>2</v>
      </c>
      <c r="R4" s="50" t="s">
        <v>2</v>
      </c>
      <c r="S4" s="50" t="s">
        <v>2</v>
      </c>
      <c r="T4" s="50" t="s">
        <v>2</v>
      </c>
      <c r="U4" s="50" t="s">
        <v>2</v>
      </c>
    </row>
    <row r="5" spans="1:21" s="6" customFormat="1" ht="28.5">
      <c r="A5" s="51" t="s">
        <v>133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</row>
    <row r="6" spans="1:21" s="4" customFormat="1" ht="26.25">
      <c r="A6" s="49" t="s">
        <v>3</v>
      </c>
      <c r="C6" s="49" t="s">
        <v>115</v>
      </c>
      <c r="D6" s="49" t="s">
        <v>73</v>
      </c>
      <c r="E6" s="49" t="s">
        <v>73</v>
      </c>
      <c r="F6" s="49" t="s">
        <v>73</v>
      </c>
      <c r="G6" s="49" t="s">
        <v>73</v>
      </c>
      <c r="H6" s="49" t="s">
        <v>73</v>
      </c>
      <c r="I6" s="49" t="s">
        <v>73</v>
      </c>
      <c r="J6" s="49" t="s">
        <v>73</v>
      </c>
      <c r="K6" s="49" t="s">
        <v>73</v>
      </c>
      <c r="M6" s="49" t="s">
        <v>116</v>
      </c>
      <c r="N6" s="49" t="s">
        <v>74</v>
      </c>
      <c r="O6" s="49" t="s">
        <v>74</v>
      </c>
      <c r="P6" s="49" t="s">
        <v>74</v>
      </c>
      <c r="Q6" s="49" t="s">
        <v>74</v>
      </c>
      <c r="R6" s="49" t="s">
        <v>74</v>
      </c>
      <c r="S6" s="49" t="s">
        <v>74</v>
      </c>
      <c r="T6" s="49" t="s">
        <v>74</v>
      </c>
      <c r="U6" s="49" t="s">
        <v>74</v>
      </c>
    </row>
    <row r="7" spans="1:21" s="4" customFormat="1" ht="27" thickBot="1">
      <c r="A7" s="49" t="s">
        <v>3</v>
      </c>
      <c r="C7" s="7" t="s">
        <v>102</v>
      </c>
      <c r="E7" s="7" t="s">
        <v>103</v>
      </c>
      <c r="G7" s="7" t="s">
        <v>104</v>
      </c>
      <c r="I7" s="7" t="s">
        <v>60</v>
      </c>
      <c r="K7" s="7" t="s">
        <v>105</v>
      </c>
      <c r="M7" s="7" t="s">
        <v>102</v>
      </c>
      <c r="O7" s="7" t="s">
        <v>103</v>
      </c>
      <c r="Q7" s="7" t="s">
        <v>104</v>
      </c>
      <c r="S7" s="7" t="s">
        <v>60</v>
      </c>
      <c r="U7" s="7" t="s">
        <v>105</v>
      </c>
    </row>
    <row r="8" spans="1:21" s="4" customFormat="1" ht="21">
      <c r="A8" s="8" t="s">
        <v>32</v>
      </c>
      <c r="C8" s="4">
        <v>0</v>
      </c>
      <c r="E8" s="4">
        <v>-760199094010</v>
      </c>
      <c r="G8" s="4">
        <v>1235163011</v>
      </c>
      <c r="I8" s="4">
        <v>-758963930999</v>
      </c>
      <c r="K8" s="9">
        <f>I8/$I$15</f>
        <v>0.59653832194847656</v>
      </c>
      <c r="M8" s="4">
        <v>322818159000</v>
      </c>
      <c r="O8" s="4">
        <v>1443690747847</v>
      </c>
      <c r="Q8" s="4">
        <f>VLOOKUP(A8,'درآمد ناشی از فروش'!B:R,17,0)</f>
        <v>-12891065285</v>
      </c>
      <c r="S8" s="4">
        <f>M8+O8+Q8</f>
        <v>1753617841562</v>
      </c>
      <c r="U8" s="9">
        <f>S8/$S$15</f>
        <v>1.8660581443037472</v>
      </c>
    </row>
    <row r="9" spans="1:21" s="4" customFormat="1" ht="21">
      <c r="A9" s="8" t="s">
        <v>34</v>
      </c>
      <c r="C9" s="4">
        <v>0</v>
      </c>
      <c r="E9" s="4">
        <v>17245030823</v>
      </c>
      <c r="G9" s="4">
        <v>18894724908</v>
      </c>
      <c r="I9" s="4">
        <v>36139755731</v>
      </c>
      <c r="K9" s="9">
        <f t="shared" ref="K9:K14" si="0">I9/$I$15</f>
        <v>-2.8405499074272852E-2</v>
      </c>
      <c r="M9" s="4">
        <v>0</v>
      </c>
      <c r="O9" s="4">
        <v>126601679507</v>
      </c>
      <c r="Q9" s="4">
        <f>VLOOKUP(A9,'درآمد ناشی از فروش'!B:R,17,0)</f>
        <v>26488608608</v>
      </c>
      <c r="S9" s="4">
        <f t="shared" ref="S9:S14" si="1">M9+O9+Q9</f>
        <v>153090288115</v>
      </c>
      <c r="U9" s="9">
        <f t="shared" ref="U9:U14" si="2">S9/$S$15</f>
        <v>0.1629062913139292</v>
      </c>
    </row>
    <row r="10" spans="1:21" s="4" customFormat="1" ht="21">
      <c r="A10" s="8" t="s">
        <v>36</v>
      </c>
      <c r="C10" s="4">
        <v>0</v>
      </c>
      <c r="E10" s="4">
        <v>-420172369923</v>
      </c>
      <c r="G10" s="4">
        <v>0</v>
      </c>
      <c r="I10" s="4">
        <v>-420172369923</v>
      </c>
      <c r="K10" s="9">
        <f t="shared" si="0"/>
        <v>0.33025142598418317</v>
      </c>
      <c r="M10" s="4">
        <v>0</v>
      </c>
      <c r="O10" s="4">
        <v>-368382810264</v>
      </c>
      <c r="Q10" s="4">
        <f>VLOOKUP(A10,'درآمد ناشی از فروش'!B:R,17,0)</f>
        <v>156609643419</v>
      </c>
      <c r="S10" s="4">
        <f t="shared" si="1"/>
        <v>-211773166845</v>
      </c>
      <c r="U10" s="9">
        <f t="shared" si="2"/>
        <v>-0.22535186023433074</v>
      </c>
    </row>
    <row r="11" spans="1:21" s="4" customFormat="1" ht="21">
      <c r="A11" s="8" t="s">
        <v>17</v>
      </c>
      <c r="C11" s="4">
        <v>0</v>
      </c>
      <c r="E11" s="4">
        <v>-61170595628</v>
      </c>
      <c r="G11" s="4">
        <v>0</v>
      </c>
      <c r="I11" s="4">
        <v>-61170595628</v>
      </c>
      <c r="K11" s="9">
        <f>I11/$I$15</f>
        <v>4.8079497559896579E-2</v>
      </c>
      <c r="M11" s="4">
        <v>52799489750</v>
      </c>
      <c r="O11" s="4">
        <v>-35032100187</v>
      </c>
      <c r="Q11" s="4">
        <f>VLOOKUP(A11,'درآمد ناشی از فروش'!B:R,17,0)</f>
        <v>64173597507</v>
      </c>
      <c r="S11" s="4">
        <f t="shared" si="1"/>
        <v>81940987070</v>
      </c>
      <c r="U11" s="9">
        <f t="shared" si="2"/>
        <v>8.7194964974844816E-2</v>
      </c>
    </row>
    <row r="12" spans="1:21" s="4" customFormat="1" ht="21">
      <c r="A12" s="8" t="s">
        <v>21</v>
      </c>
      <c r="C12" s="4">
        <v>0</v>
      </c>
      <c r="E12" s="4">
        <v>-68113118595</v>
      </c>
      <c r="G12" s="4">
        <v>0</v>
      </c>
      <c r="I12" s="4">
        <v>-68113118595</v>
      </c>
      <c r="K12" s="9">
        <f t="shared" si="0"/>
        <v>5.3536253581716535E-2</v>
      </c>
      <c r="M12" s="4">
        <v>52081188000</v>
      </c>
      <c r="O12" s="4">
        <v>-714549382568</v>
      </c>
      <c r="Q12" s="4">
        <f>VLOOKUP(A12,'درآمد ناشی از فروش'!B:R,17,0)</f>
        <v>-174691957244</v>
      </c>
      <c r="S12" s="4">
        <f t="shared" si="1"/>
        <v>-837160151812</v>
      </c>
      <c r="U12" s="9">
        <f t="shared" si="2"/>
        <v>-0.89083806194846593</v>
      </c>
    </row>
    <row r="13" spans="1:21" s="4" customFormat="1" ht="21">
      <c r="A13" s="8" t="s">
        <v>97</v>
      </c>
      <c r="C13" s="4">
        <v>0</v>
      </c>
      <c r="E13" s="4">
        <v>0</v>
      </c>
      <c r="G13" s="4">
        <v>0</v>
      </c>
      <c r="I13" s="4">
        <v>0</v>
      </c>
      <c r="K13" s="9">
        <f t="shared" si="0"/>
        <v>0</v>
      </c>
      <c r="M13" s="4">
        <v>0</v>
      </c>
      <c r="O13" s="4">
        <v>0</v>
      </c>
      <c r="Q13" s="4">
        <v>0</v>
      </c>
      <c r="S13" s="4">
        <f t="shared" si="1"/>
        <v>0</v>
      </c>
      <c r="U13" s="9">
        <f t="shared" si="2"/>
        <v>0</v>
      </c>
    </row>
    <row r="14" spans="1:21" s="4" customFormat="1" ht="21.75" thickBot="1">
      <c r="A14" s="8" t="s">
        <v>164</v>
      </c>
      <c r="C14" s="4">
        <v>0</v>
      </c>
      <c r="E14" s="4">
        <v>0</v>
      </c>
      <c r="G14" s="4">
        <v>0</v>
      </c>
      <c r="I14" s="4">
        <v>0</v>
      </c>
      <c r="K14" s="9">
        <f t="shared" si="0"/>
        <v>0</v>
      </c>
      <c r="M14" s="4">
        <v>0</v>
      </c>
      <c r="O14" s="4">
        <v>0</v>
      </c>
      <c r="Q14" s="4">
        <f>VLOOKUP(A14,'درآمد ناشی از فروش'!B:R,17,0)</f>
        <v>28682496</v>
      </c>
      <c r="S14" s="4">
        <f t="shared" si="1"/>
        <v>28682496</v>
      </c>
      <c r="U14" s="9">
        <f>S14/$S$15</f>
        <v>3.0521590275384589E-5</v>
      </c>
    </row>
    <row r="15" spans="1:21" s="10" customFormat="1" ht="24.75" thickBot="1">
      <c r="A15" s="10" t="s">
        <v>37</v>
      </c>
      <c r="C15" s="11">
        <f>SUM(C8:C14)</f>
        <v>0</v>
      </c>
      <c r="E15" s="11">
        <f>SUM(E8:E14)</f>
        <v>-1292410147333</v>
      </c>
      <c r="G15" s="11">
        <f>SUM(G8:G14)</f>
        <v>20129887919</v>
      </c>
      <c r="I15" s="11">
        <f>SUM(I8:I14)</f>
        <v>-1272280259414</v>
      </c>
      <c r="K15" s="12">
        <f>SUM(K8:K14)</f>
        <v>1</v>
      </c>
      <c r="M15" s="11">
        <f>SUM(M8:M14)</f>
        <v>427698836750</v>
      </c>
      <c r="O15" s="11">
        <f>SUM(O8:O14)</f>
        <v>452328134335</v>
      </c>
      <c r="Q15" s="11">
        <f>SUM(Q8:Q14)</f>
        <v>59717509501</v>
      </c>
      <c r="S15" s="11">
        <f>SUM(S8:S14)</f>
        <v>939744480586</v>
      </c>
      <c r="U15" s="12">
        <f>SUM(U8:U14)</f>
        <v>1</v>
      </c>
    </row>
    <row r="17" spans="7:19">
      <c r="I17" s="45"/>
      <c r="S17" s="45"/>
    </row>
    <row r="18" spans="7:19">
      <c r="G18" s="45"/>
    </row>
  </sheetData>
  <mergeCells count="7">
    <mergeCell ref="M6:U6"/>
    <mergeCell ref="A2:U2"/>
    <mergeCell ref="A3:U3"/>
    <mergeCell ref="A4:U4"/>
    <mergeCell ref="A5:U5"/>
    <mergeCell ref="C6:K6"/>
    <mergeCell ref="A6:A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70F5A-6B99-4323-9E17-8371FA5B9460}">
  <dimension ref="A2:U32"/>
  <sheetViews>
    <sheetView rightToLeft="1" topLeftCell="A10" workbookViewId="0">
      <selection activeCell="I34" sqref="I34"/>
    </sheetView>
  </sheetViews>
  <sheetFormatPr defaultRowHeight="15"/>
  <cols>
    <col min="1" max="1" width="34.7109375" style="1" bestFit="1" customWidth="1"/>
    <col min="2" max="2" width="1" style="1" customWidth="1"/>
    <col min="3" max="3" width="22" style="1" customWidth="1"/>
    <col min="4" max="4" width="1" style="1" customWidth="1"/>
    <col min="5" max="5" width="24" style="1" customWidth="1"/>
    <col min="6" max="6" width="1" style="1" customWidth="1"/>
    <col min="7" max="7" width="23" style="1" customWidth="1"/>
    <col min="8" max="8" width="1" style="1" customWidth="1"/>
    <col min="9" max="9" width="24" style="1" customWidth="1"/>
    <col min="10" max="10" width="1" style="1" customWidth="1"/>
    <col min="11" max="11" width="23" style="1" customWidth="1"/>
    <col min="12" max="12" width="1" style="1" customWidth="1"/>
    <col min="13" max="13" width="22" style="1" customWidth="1"/>
    <col min="14" max="14" width="1" style="1" customWidth="1"/>
    <col min="15" max="15" width="24" style="1" customWidth="1"/>
    <col min="16" max="16" width="1" style="1" customWidth="1"/>
    <col min="17" max="17" width="25.5703125" style="1" bestFit="1" customWidth="1"/>
    <col min="18" max="18" width="1" style="1" customWidth="1"/>
    <col min="19" max="19" width="24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s="4" customFormat="1" ht="26.25">
      <c r="A2" s="50" t="s">
        <v>0</v>
      </c>
      <c r="B2" s="50" t="s">
        <v>0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  <c r="H2" s="50" t="s">
        <v>0</v>
      </c>
      <c r="I2" s="50" t="s">
        <v>0</v>
      </c>
      <c r="J2" s="50" t="s">
        <v>0</v>
      </c>
      <c r="K2" s="50" t="s">
        <v>0</v>
      </c>
      <c r="L2" s="50" t="s">
        <v>0</v>
      </c>
      <c r="M2" s="50" t="s">
        <v>0</v>
      </c>
      <c r="N2" s="50" t="s">
        <v>0</v>
      </c>
      <c r="O2" s="50" t="s">
        <v>0</v>
      </c>
      <c r="P2" s="50" t="s">
        <v>0</v>
      </c>
      <c r="Q2" s="50" t="s">
        <v>0</v>
      </c>
      <c r="R2" s="50" t="s">
        <v>0</v>
      </c>
      <c r="S2" s="50" t="s">
        <v>0</v>
      </c>
      <c r="T2" s="50" t="s">
        <v>0</v>
      </c>
      <c r="U2" s="50" t="s">
        <v>0</v>
      </c>
    </row>
    <row r="3" spans="1:21" s="4" customFormat="1" ht="26.25">
      <c r="A3" s="50" t="s">
        <v>71</v>
      </c>
      <c r="B3" s="50" t="s">
        <v>71</v>
      </c>
      <c r="C3" s="50" t="s">
        <v>71</v>
      </c>
      <c r="D3" s="50" t="s">
        <v>71</v>
      </c>
      <c r="E3" s="50" t="s">
        <v>71</v>
      </c>
      <c r="F3" s="50" t="s">
        <v>71</v>
      </c>
      <c r="G3" s="50" t="s">
        <v>71</v>
      </c>
      <c r="H3" s="50" t="s">
        <v>71</v>
      </c>
      <c r="I3" s="50" t="s">
        <v>71</v>
      </c>
      <c r="J3" s="50" t="s">
        <v>71</v>
      </c>
      <c r="K3" s="50" t="s">
        <v>71</v>
      </c>
      <c r="L3" s="50" t="s">
        <v>71</v>
      </c>
      <c r="M3" s="50" t="s">
        <v>71</v>
      </c>
      <c r="N3" s="50" t="s">
        <v>71</v>
      </c>
      <c r="O3" s="50" t="s">
        <v>71</v>
      </c>
      <c r="P3" s="50" t="s">
        <v>71</v>
      </c>
      <c r="Q3" s="50" t="s">
        <v>71</v>
      </c>
      <c r="R3" s="50" t="s">
        <v>71</v>
      </c>
      <c r="S3" s="50" t="s">
        <v>71</v>
      </c>
      <c r="T3" s="50" t="s">
        <v>71</v>
      </c>
      <c r="U3" s="50" t="s">
        <v>71</v>
      </c>
    </row>
    <row r="4" spans="1:21" s="4" customFormat="1" ht="26.25">
      <c r="A4" s="50" t="s">
        <v>2</v>
      </c>
      <c r="B4" s="50" t="s">
        <v>2</v>
      </c>
      <c r="C4" s="50" t="s">
        <v>2</v>
      </c>
      <c r="D4" s="50" t="s">
        <v>2</v>
      </c>
      <c r="E4" s="50" t="s">
        <v>2</v>
      </c>
      <c r="F4" s="50" t="s">
        <v>2</v>
      </c>
      <c r="G4" s="50" t="s">
        <v>2</v>
      </c>
      <c r="H4" s="50" t="s">
        <v>2</v>
      </c>
      <c r="I4" s="50" t="s">
        <v>2</v>
      </c>
      <c r="J4" s="50" t="s">
        <v>2</v>
      </c>
      <c r="K4" s="50" t="s">
        <v>2</v>
      </c>
      <c r="L4" s="50" t="s">
        <v>2</v>
      </c>
      <c r="M4" s="50" t="s">
        <v>2</v>
      </c>
      <c r="N4" s="50" t="s">
        <v>2</v>
      </c>
      <c r="O4" s="50" t="s">
        <v>2</v>
      </c>
      <c r="P4" s="50" t="s">
        <v>2</v>
      </c>
      <c r="Q4" s="50" t="s">
        <v>2</v>
      </c>
      <c r="R4" s="50" t="s">
        <v>2</v>
      </c>
      <c r="S4" s="50" t="s">
        <v>2</v>
      </c>
      <c r="T4" s="50" t="s">
        <v>2</v>
      </c>
      <c r="U4" s="50" t="s">
        <v>2</v>
      </c>
    </row>
    <row r="5" spans="1:21" s="13" customFormat="1" ht="28.5">
      <c r="A5" s="51" t="s">
        <v>134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</row>
    <row r="6" spans="1:21" s="4" customFormat="1" ht="27" thickBot="1">
      <c r="A6" s="49" t="s">
        <v>3</v>
      </c>
      <c r="C6" s="49" t="s">
        <v>115</v>
      </c>
      <c r="D6" s="49" t="s">
        <v>73</v>
      </c>
      <c r="E6" s="49" t="s">
        <v>73</v>
      </c>
      <c r="F6" s="49" t="s">
        <v>73</v>
      </c>
      <c r="G6" s="49" t="s">
        <v>73</v>
      </c>
      <c r="H6" s="49" t="s">
        <v>73</v>
      </c>
      <c r="I6" s="49" t="s">
        <v>73</v>
      </c>
      <c r="J6" s="49" t="s">
        <v>73</v>
      </c>
      <c r="K6" s="49" t="s">
        <v>73</v>
      </c>
      <c r="M6" s="49" t="s">
        <v>116</v>
      </c>
      <c r="N6" s="49" t="s">
        <v>74</v>
      </c>
      <c r="O6" s="49" t="s">
        <v>74</v>
      </c>
      <c r="P6" s="49" t="s">
        <v>74</v>
      </c>
      <c r="Q6" s="49" t="s">
        <v>74</v>
      </c>
      <c r="R6" s="49" t="s">
        <v>74</v>
      </c>
      <c r="S6" s="49" t="s">
        <v>74</v>
      </c>
      <c r="T6" s="49" t="s">
        <v>74</v>
      </c>
      <c r="U6" s="49" t="s">
        <v>74</v>
      </c>
    </row>
    <row r="7" spans="1:21" s="4" customFormat="1" ht="27" thickBot="1">
      <c r="A7" s="49" t="s">
        <v>3</v>
      </c>
      <c r="C7" s="7" t="s">
        <v>102</v>
      </c>
      <c r="E7" s="7" t="s">
        <v>103</v>
      </c>
      <c r="G7" s="7" t="s">
        <v>104</v>
      </c>
      <c r="I7" s="7" t="s">
        <v>60</v>
      </c>
      <c r="K7" s="7" t="s">
        <v>105</v>
      </c>
      <c r="M7" s="7" t="s">
        <v>102</v>
      </c>
      <c r="O7" s="7" t="s">
        <v>103</v>
      </c>
      <c r="Q7" s="7" t="s">
        <v>104</v>
      </c>
      <c r="S7" s="7" t="s">
        <v>60</v>
      </c>
      <c r="U7" s="7" t="s">
        <v>105</v>
      </c>
    </row>
    <row r="8" spans="1:21" s="4" customFormat="1" ht="21">
      <c r="A8" s="8" t="s">
        <v>20</v>
      </c>
      <c r="C8" s="4">
        <v>0</v>
      </c>
      <c r="E8" s="4">
        <v>248599195</v>
      </c>
      <c r="G8" s="4">
        <v>99184654</v>
      </c>
      <c r="I8" s="4">
        <v>347783849</v>
      </c>
      <c r="K8" s="9">
        <f>I8/$I$30</f>
        <v>-1.4120093218970465E-4</v>
      </c>
      <c r="M8" s="4">
        <v>0</v>
      </c>
      <c r="O8" s="4">
        <v>374627097</v>
      </c>
      <c r="Q8" s="4">
        <f>VLOOKUP(A8,'درآمد ناشی از فروش'!B:R,17,0)</f>
        <v>7911123454</v>
      </c>
      <c r="S8" s="4">
        <v>8285750551</v>
      </c>
      <c r="U8" s="9">
        <f>S8/$S$30</f>
        <v>4.9096109396001234E-4</v>
      </c>
    </row>
    <row r="9" spans="1:21" s="4" customFormat="1" ht="21">
      <c r="A9" s="8" t="s">
        <v>15</v>
      </c>
      <c r="C9" s="4">
        <v>0</v>
      </c>
      <c r="E9" s="4">
        <v>-2876549910501</v>
      </c>
      <c r="G9" s="4">
        <v>1103528258620</v>
      </c>
      <c r="I9" s="4">
        <v>-1773021651881</v>
      </c>
      <c r="K9" s="9">
        <f t="shared" ref="K9:K29" si="0">I9/$I$30</f>
        <v>0.71985030575162567</v>
      </c>
      <c r="M9" s="4">
        <v>0</v>
      </c>
      <c r="O9" s="4">
        <v>-1126254170225</v>
      </c>
      <c r="Q9" s="4">
        <f>VLOOKUP(A9,'درآمد ناشی از فروش'!B:R,17,0)</f>
        <v>14453483014185</v>
      </c>
      <c r="S9" s="4">
        <v>13329901251126</v>
      </c>
      <c r="U9" s="9">
        <f t="shared" ref="U9:U29" si="1">S9/$S$30</f>
        <v>0.7898455137346504</v>
      </c>
    </row>
    <row r="10" spans="1:21" s="4" customFormat="1" ht="21">
      <c r="A10" s="8" t="s">
        <v>16</v>
      </c>
      <c r="C10" s="4">
        <v>0</v>
      </c>
      <c r="E10" s="4">
        <v>-120562244624</v>
      </c>
      <c r="G10" s="4">
        <v>-37016268547</v>
      </c>
      <c r="I10" s="4">
        <v>-157578513171</v>
      </c>
      <c r="K10" s="9">
        <f t="shared" si="0"/>
        <v>6.397718875327317E-2</v>
      </c>
      <c r="M10" s="4">
        <v>0</v>
      </c>
      <c r="O10" s="4">
        <v>-232668353257</v>
      </c>
      <c r="Q10" s="4">
        <f>VLOOKUP(A10,'درآمد ناشی از فروش'!B:R,17,0)</f>
        <v>1213570024219</v>
      </c>
      <c r="S10" s="4">
        <v>980901670962</v>
      </c>
      <c r="U10" s="9">
        <f t="shared" si="1"/>
        <v>5.8122019783058219E-2</v>
      </c>
    </row>
    <row r="11" spans="1:21" s="4" customFormat="1" ht="21">
      <c r="A11" s="8" t="s">
        <v>33</v>
      </c>
      <c r="C11" s="4">
        <v>0</v>
      </c>
      <c r="E11" s="4">
        <v>-30349129085</v>
      </c>
      <c r="G11" s="4">
        <v>-550667179</v>
      </c>
      <c r="I11" s="4">
        <v>-30899796264</v>
      </c>
      <c r="K11" s="9">
        <f t="shared" si="0"/>
        <v>1.2545378543293864E-2</v>
      </c>
      <c r="M11" s="4">
        <v>0</v>
      </c>
      <c r="O11" s="4">
        <v>-82736740117</v>
      </c>
      <c r="Q11" s="4">
        <f>VLOOKUP(A11,'درآمد ناشی از فروش'!B:R,17,0)</f>
        <v>-4097473976</v>
      </c>
      <c r="S11" s="4">
        <v>-86834214093</v>
      </c>
      <c r="U11" s="9">
        <f t="shared" si="1"/>
        <v>-5.1452455009174704E-3</v>
      </c>
    </row>
    <row r="12" spans="1:21" s="4" customFormat="1" ht="21">
      <c r="A12" s="8" t="s">
        <v>19</v>
      </c>
      <c r="C12" s="4">
        <v>0</v>
      </c>
      <c r="E12" s="4">
        <v>5877915440</v>
      </c>
      <c r="G12" s="4">
        <v>102183213815</v>
      </c>
      <c r="I12" s="4">
        <v>108061129255</v>
      </c>
      <c r="K12" s="9">
        <f t="shared" si="0"/>
        <v>-4.3873032713138339E-2</v>
      </c>
      <c r="M12" s="4">
        <v>0</v>
      </c>
      <c r="O12" s="4">
        <v>8691988357</v>
      </c>
      <c r="Q12" s="4">
        <f>VLOOKUP(A12,'درآمد ناشی از فروش'!B:R,17,0)</f>
        <v>565341622530</v>
      </c>
      <c r="S12" s="4">
        <v>574033610879</v>
      </c>
      <c r="U12" s="9">
        <f t="shared" si="1"/>
        <v>3.4013595730679615E-2</v>
      </c>
    </row>
    <row r="13" spans="1:21" s="4" customFormat="1" ht="21">
      <c r="A13" s="8" t="s">
        <v>18</v>
      </c>
      <c r="C13" s="4">
        <v>0</v>
      </c>
      <c r="E13" s="4">
        <v>-83411645961</v>
      </c>
      <c r="G13" s="4">
        <v>-1656162415</v>
      </c>
      <c r="I13" s="4">
        <v>-85067808376</v>
      </c>
      <c r="K13" s="9">
        <f t="shared" si="0"/>
        <v>3.4537698851065293E-2</v>
      </c>
      <c r="M13" s="4">
        <v>0</v>
      </c>
      <c r="O13" s="4">
        <v>-107496373874</v>
      </c>
      <c r="Q13" s="4">
        <f>VLOOKUP(A13,'درآمد ناشی از فروش'!B:R,17,0)</f>
        <v>396655775680</v>
      </c>
      <c r="S13" s="4">
        <v>289159401806</v>
      </c>
      <c r="U13" s="9">
        <f t="shared" si="1"/>
        <v>1.7133754554361134E-2</v>
      </c>
    </row>
    <row r="14" spans="1:21" s="4" customFormat="1" ht="21">
      <c r="A14" s="8" t="s">
        <v>26</v>
      </c>
      <c r="C14" s="4">
        <v>0</v>
      </c>
      <c r="E14" s="4">
        <v>-58567902968</v>
      </c>
      <c r="G14" s="4">
        <v>-5807610252</v>
      </c>
      <c r="I14" s="4">
        <v>-64375513220</v>
      </c>
      <c r="K14" s="9">
        <f t="shared" si="0"/>
        <v>2.6136585994407855E-2</v>
      </c>
      <c r="M14" s="4">
        <v>0</v>
      </c>
      <c r="O14" s="4">
        <v>-86927840793</v>
      </c>
      <c r="Q14" s="4">
        <f>VLOOKUP(A14,'درآمد ناشی از فروش'!B:R,17,0)</f>
        <v>515451032025</v>
      </c>
      <c r="S14" s="4">
        <v>428523191232</v>
      </c>
      <c r="U14" s="9">
        <f t="shared" si="1"/>
        <v>2.5391569956098512E-2</v>
      </c>
    </row>
    <row r="15" spans="1:21" s="4" customFormat="1" ht="21">
      <c r="A15" s="8" t="s">
        <v>23</v>
      </c>
      <c r="C15" s="4">
        <v>0</v>
      </c>
      <c r="E15" s="4">
        <v>-72584065576</v>
      </c>
      <c r="G15" s="4">
        <v>-1440589535</v>
      </c>
      <c r="I15" s="4">
        <v>-74024655111</v>
      </c>
      <c r="K15" s="9">
        <f t="shared" si="0"/>
        <v>3.0054156731972294E-2</v>
      </c>
      <c r="M15" s="4">
        <v>0</v>
      </c>
      <c r="O15" s="4">
        <v>-116048632626</v>
      </c>
      <c r="Q15" s="4">
        <f>VLOOKUP(A15,'درآمد ناشی از فروش'!B:R,17,0)</f>
        <v>27485293711</v>
      </c>
      <c r="S15" s="4">
        <v>-88563338915</v>
      </c>
      <c r="U15" s="9">
        <f t="shared" si="1"/>
        <v>-5.2477024852277294E-3</v>
      </c>
    </row>
    <row r="16" spans="1:21" s="4" customFormat="1" ht="21">
      <c r="A16" s="8" t="s">
        <v>35</v>
      </c>
      <c r="C16" s="4">
        <v>0</v>
      </c>
      <c r="E16" s="4">
        <v>-2048130768</v>
      </c>
      <c r="G16" s="4">
        <v>2883265920</v>
      </c>
      <c r="I16" s="4">
        <v>835135152</v>
      </c>
      <c r="K16" s="9">
        <f t="shared" si="0"/>
        <v>-3.3906652740159506E-4</v>
      </c>
      <c r="M16" s="4">
        <v>0</v>
      </c>
      <c r="O16" s="4">
        <v>635759435</v>
      </c>
      <c r="Q16" s="4">
        <f>VLOOKUP(A16,'درآمد ناشی از فروش'!B:R,17,0)</f>
        <v>28219120558</v>
      </c>
      <c r="S16" s="4">
        <v>28854879993</v>
      </c>
      <c r="U16" s="9">
        <f t="shared" si="1"/>
        <v>1.709757415487049E-3</v>
      </c>
    </row>
    <row r="17" spans="1:21" s="4" customFormat="1" ht="21">
      <c r="A17" s="8" t="s">
        <v>29</v>
      </c>
      <c r="C17" s="4">
        <v>0</v>
      </c>
      <c r="E17" s="4">
        <v>-1497414622</v>
      </c>
      <c r="G17" s="4">
        <v>4287685343</v>
      </c>
      <c r="I17" s="4">
        <v>2790270721</v>
      </c>
      <c r="K17" s="9">
        <f t="shared" si="0"/>
        <v>-1.1328554445518236E-3</v>
      </c>
      <c r="M17" s="4">
        <v>0</v>
      </c>
      <c r="O17" s="4">
        <v>11378485131</v>
      </c>
      <c r="Q17" s="4">
        <f>VLOOKUP(A17,'درآمد ناشی از فروش'!B:R,17,0)</f>
        <v>35563151554</v>
      </c>
      <c r="S17" s="4">
        <v>46941636685</v>
      </c>
      <c r="U17" s="9">
        <f t="shared" si="1"/>
        <v>2.7814640517218542E-3</v>
      </c>
    </row>
    <row r="18" spans="1:21" s="4" customFormat="1" ht="21">
      <c r="A18" s="8" t="s">
        <v>22</v>
      </c>
      <c r="C18" s="4">
        <v>0</v>
      </c>
      <c r="E18" s="4">
        <v>-51212135288</v>
      </c>
      <c r="G18" s="4">
        <v>94976422</v>
      </c>
      <c r="I18" s="4">
        <v>-51117158866</v>
      </c>
      <c r="K18" s="9">
        <f t="shared" si="0"/>
        <v>2.0753667841454094E-2</v>
      </c>
      <c r="M18" s="4">
        <v>0</v>
      </c>
      <c r="O18" s="4">
        <v>289073141878</v>
      </c>
      <c r="Q18" s="4">
        <f>VLOOKUP(A18,'درآمد ناشی از فروش'!B:R,17,0)</f>
        <v>723325277859</v>
      </c>
      <c r="S18" s="4">
        <v>1012398419737</v>
      </c>
      <c r="U18" s="9">
        <f t="shared" si="1"/>
        <v>5.9988317608412306E-2</v>
      </c>
    </row>
    <row r="19" spans="1:21" s="4" customFormat="1" ht="21">
      <c r="A19" s="8" t="s">
        <v>27</v>
      </c>
      <c r="C19" s="4">
        <v>0</v>
      </c>
      <c r="E19" s="4">
        <v>-37190897139</v>
      </c>
      <c r="G19" s="4">
        <v>-14529293288</v>
      </c>
      <c r="I19" s="4">
        <v>-51720190427</v>
      </c>
      <c r="K19" s="9">
        <f t="shared" si="0"/>
        <v>2.0998499850754828E-2</v>
      </c>
      <c r="M19" s="4">
        <v>0</v>
      </c>
      <c r="O19" s="4">
        <v>-214582603302</v>
      </c>
      <c r="Q19" s="4">
        <f>VLOOKUP(A19,'درآمد ناشی از فروش'!B:R,17,0)</f>
        <v>361844716660</v>
      </c>
      <c r="S19" s="4">
        <v>147262113358</v>
      </c>
      <c r="U19" s="9">
        <f t="shared" si="1"/>
        <v>8.7258200482973995E-3</v>
      </c>
    </row>
    <row r="20" spans="1:21" s="4" customFormat="1" ht="21">
      <c r="A20" s="8" t="s">
        <v>28</v>
      </c>
      <c r="C20" s="4">
        <v>0</v>
      </c>
      <c r="E20" s="4">
        <v>-28715757319</v>
      </c>
      <c r="G20" s="4">
        <v>-3287900393</v>
      </c>
      <c r="I20" s="4">
        <v>-32003657712</v>
      </c>
      <c r="K20" s="9">
        <f t="shared" si="0"/>
        <v>1.2993548479632333E-2</v>
      </c>
      <c r="M20" s="4">
        <v>0</v>
      </c>
      <c r="O20" s="4">
        <v>-78248750109</v>
      </c>
      <c r="Q20" s="4">
        <f>VLOOKUP(A20,'درآمد ناشی از فروش'!B:R,17,0)</f>
        <v>153519574615</v>
      </c>
      <c r="S20" s="4">
        <v>75270824506</v>
      </c>
      <c r="U20" s="9">
        <f t="shared" si="1"/>
        <v>4.4600722789413195E-3</v>
      </c>
    </row>
    <row r="21" spans="1:21" s="4" customFormat="1" ht="21">
      <c r="A21" s="8" t="s">
        <v>31</v>
      </c>
      <c r="C21" s="4">
        <v>0</v>
      </c>
      <c r="E21" s="4">
        <v>1293379765</v>
      </c>
      <c r="G21" s="4">
        <v>314926956</v>
      </c>
      <c r="I21" s="4">
        <v>1608306721</v>
      </c>
      <c r="K21" s="9">
        <f t="shared" si="0"/>
        <v>-6.5297571725985251E-4</v>
      </c>
      <c r="M21" s="4">
        <v>0</v>
      </c>
      <c r="O21" s="4">
        <v>32756658222</v>
      </c>
      <c r="Q21" s="4">
        <f>VLOOKUP(A21,'درآمد ناشی از فروش'!B:R,17,0)</f>
        <v>27609025902</v>
      </c>
      <c r="S21" s="4">
        <v>60365684124</v>
      </c>
      <c r="U21" s="9">
        <f t="shared" si="1"/>
        <v>3.5768880722080996E-3</v>
      </c>
    </row>
    <row r="22" spans="1:21" s="4" customFormat="1" ht="21">
      <c r="A22" s="8" t="s">
        <v>25</v>
      </c>
      <c r="C22" s="4">
        <v>0</v>
      </c>
      <c r="E22" s="4">
        <v>24903640820</v>
      </c>
      <c r="G22" s="4">
        <v>-247449937530</v>
      </c>
      <c r="I22" s="4">
        <v>-222546296710</v>
      </c>
      <c r="K22" s="9">
        <f t="shared" si="0"/>
        <v>9.0354237671395152E-2</v>
      </c>
      <c r="M22" s="4">
        <v>0</v>
      </c>
      <c r="O22" s="4">
        <v>-676465506181</v>
      </c>
      <c r="Q22" s="4">
        <f>VLOOKUP(A22,'درآمد ناشی از فروش'!B:R,17,0)</f>
        <v>372059549570</v>
      </c>
      <c r="S22" s="4">
        <v>-304405956611</v>
      </c>
      <c r="U22" s="9">
        <f t="shared" si="1"/>
        <v>-1.803716881721034E-2</v>
      </c>
    </row>
    <row r="23" spans="1:21" s="4" customFormat="1" ht="21">
      <c r="A23" s="8" t="s">
        <v>24</v>
      </c>
      <c r="C23" s="4">
        <v>0</v>
      </c>
      <c r="E23" s="4">
        <v>-31058818009</v>
      </c>
      <c r="G23" s="4">
        <v>-6541319399</v>
      </c>
      <c r="I23" s="4">
        <v>-37600137408</v>
      </c>
      <c r="K23" s="9">
        <f t="shared" si="0"/>
        <v>1.526573033145822E-2</v>
      </c>
      <c r="M23" s="4">
        <v>0</v>
      </c>
      <c r="O23" s="4">
        <v>-209310746470</v>
      </c>
      <c r="Q23" s="4">
        <f>VLOOKUP(A23,'درآمد ناشی از فروش'!B:R,17,0)</f>
        <v>167645979300</v>
      </c>
      <c r="S23" s="4">
        <v>-41664767170</v>
      </c>
      <c r="U23" s="9">
        <f t="shared" si="1"/>
        <v>-2.4687901890678588E-3</v>
      </c>
    </row>
    <row r="24" spans="1:21" s="4" customFormat="1" ht="21">
      <c r="A24" s="8" t="s">
        <v>30</v>
      </c>
      <c r="C24" s="4">
        <v>0</v>
      </c>
      <c r="E24" s="4">
        <v>-6978460674</v>
      </c>
      <c r="G24" s="4">
        <v>10249054225</v>
      </c>
      <c r="I24" s="4">
        <v>3270593551</v>
      </c>
      <c r="K24" s="9">
        <f t="shared" si="0"/>
        <v>-1.3278674657914789E-3</v>
      </c>
      <c r="M24" s="4">
        <v>0</v>
      </c>
      <c r="O24" s="4">
        <v>101475189754</v>
      </c>
      <c r="Q24" s="4">
        <f>VLOOKUP(A24,'درآمد ناشی از فروش'!B:R,17,0)</f>
        <v>97925160758</v>
      </c>
      <c r="S24" s="4">
        <v>199400350512</v>
      </c>
      <c r="U24" s="9">
        <f t="shared" si="1"/>
        <v>1.1815201727448363E-2</v>
      </c>
    </row>
    <row r="25" spans="1:21" s="4" customFormat="1" ht="21">
      <c r="A25" s="8" t="s">
        <v>93</v>
      </c>
      <c r="C25" s="4">
        <v>0</v>
      </c>
      <c r="E25" s="4">
        <v>0</v>
      </c>
      <c r="G25" s="4">
        <v>0</v>
      </c>
      <c r="I25" s="4">
        <v>0</v>
      </c>
      <c r="K25" s="9">
        <f t="shared" si="0"/>
        <v>0</v>
      </c>
      <c r="M25" s="4">
        <v>0</v>
      </c>
      <c r="O25" s="4">
        <v>0</v>
      </c>
      <c r="Q25" s="4">
        <v>0</v>
      </c>
      <c r="S25" s="4">
        <v>136151788050</v>
      </c>
      <c r="U25" s="9">
        <f t="shared" si="1"/>
        <v>8.0674925456900512E-3</v>
      </c>
    </row>
    <row r="26" spans="1:21" s="4" customFormat="1" ht="21">
      <c r="A26" s="8" t="s">
        <v>94</v>
      </c>
      <c r="C26" s="4">
        <v>0</v>
      </c>
      <c r="E26" s="4">
        <v>0</v>
      </c>
      <c r="G26" s="4">
        <v>0</v>
      </c>
      <c r="I26" s="4">
        <v>0</v>
      </c>
      <c r="K26" s="9">
        <f t="shared" si="0"/>
        <v>0</v>
      </c>
      <c r="M26" s="4">
        <v>0</v>
      </c>
      <c r="O26" s="4">
        <v>0</v>
      </c>
      <c r="Q26" s="4">
        <f>VLOOKUP(A26,'درآمد ناشی از فروش'!B:R,17,0)</f>
        <v>16381441445</v>
      </c>
      <c r="S26" s="4">
        <v>16381441445</v>
      </c>
      <c r="U26" s="9">
        <f t="shared" si="1"/>
        <v>9.7066045652417386E-4</v>
      </c>
    </row>
    <row r="27" spans="1:21" s="4" customFormat="1" ht="21">
      <c r="A27" s="8" t="s">
        <v>95</v>
      </c>
      <c r="C27" s="4">
        <v>0</v>
      </c>
      <c r="E27" s="4">
        <v>0</v>
      </c>
      <c r="G27" s="4">
        <v>0</v>
      </c>
      <c r="I27" s="4">
        <v>0</v>
      </c>
      <c r="K27" s="9">
        <f t="shared" si="0"/>
        <v>0</v>
      </c>
      <c r="M27" s="4">
        <v>0</v>
      </c>
      <c r="O27" s="4">
        <v>0</v>
      </c>
      <c r="Q27" s="4">
        <f>VLOOKUP(A27,'درآمد ناشی از فروش'!B:R,17,0)</f>
        <v>11079293192</v>
      </c>
      <c r="S27" s="4">
        <v>11079293192</v>
      </c>
      <c r="U27" s="9">
        <f t="shared" si="1"/>
        <v>6.5648873597715877E-4</v>
      </c>
    </row>
    <row r="28" spans="1:21" s="4" customFormat="1" ht="21">
      <c r="A28" s="8" t="s">
        <v>96</v>
      </c>
      <c r="C28" s="4">
        <v>0</v>
      </c>
      <c r="E28" s="4">
        <v>0</v>
      </c>
      <c r="G28" s="4">
        <v>0</v>
      </c>
      <c r="I28" s="4">
        <v>0</v>
      </c>
      <c r="K28" s="9">
        <f t="shared" si="0"/>
        <v>0</v>
      </c>
      <c r="M28" s="4">
        <v>0</v>
      </c>
      <c r="O28" s="4">
        <v>0</v>
      </c>
      <c r="Q28" s="4">
        <f>VLOOKUP(A28,'درآمد ناشی از فروش'!B:R,17,0)</f>
        <v>52632590983</v>
      </c>
      <c r="S28" s="4">
        <v>52632590983</v>
      </c>
      <c r="U28" s="9">
        <f t="shared" si="1"/>
        <v>3.1186739557160438E-3</v>
      </c>
    </row>
    <row r="29" spans="1:21" s="4" customFormat="1" ht="21.75" thickBot="1">
      <c r="A29" s="8" t="s">
        <v>98</v>
      </c>
      <c r="C29" s="4">
        <v>0</v>
      </c>
      <c r="E29" s="4">
        <v>0</v>
      </c>
      <c r="G29" s="4">
        <v>0</v>
      </c>
      <c r="I29" s="4">
        <v>0</v>
      </c>
      <c r="K29" s="9">
        <f t="shared" si="0"/>
        <v>0</v>
      </c>
      <c r="M29" s="4">
        <v>0</v>
      </c>
      <c r="O29" s="4">
        <v>0</v>
      </c>
      <c r="Q29" s="4">
        <v>0</v>
      </c>
      <c r="S29" s="4">
        <v>517356062</v>
      </c>
      <c r="U29" s="9">
        <f t="shared" si="1"/>
        <v>3.0655243191663392E-5</v>
      </c>
    </row>
    <row r="30" spans="1:21" s="10" customFormat="1" ht="24.75" thickBot="1">
      <c r="A30" s="10" t="s">
        <v>37</v>
      </c>
      <c r="C30" s="11">
        <f>SUM(C8:C29)</f>
        <v>0</v>
      </c>
      <c r="E30" s="11">
        <f>SUM(E8:E29)</f>
        <v>-3368402977314</v>
      </c>
      <c r="G30" s="11">
        <f>SUM(G8:G29)</f>
        <v>905360817417</v>
      </c>
      <c r="I30" s="11">
        <f>SUM(I8:I29)</f>
        <v>-2463042159897</v>
      </c>
      <c r="K30" s="12">
        <f>SUM(K8:K29)</f>
        <v>1</v>
      </c>
      <c r="M30" s="11">
        <f>SUM(M8:M29)</f>
        <v>0</v>
      </c>
      <c r="O30" s="11">
        <f>SUM(O8:O29)</f>
        <v>-2486353867080</v>
      </c>
      <c r="Q30" s="11">
        <f>SUM(Q8:Q29)</f>
        <v>19223605294224</v>
      </c>
      <c r="S30" s="11">
        <f>SUM(S8:S29)</f>
        <v>16876592978414</v>
      </c>
      <c r="U30" s="12">
        <f>SUM(U8:U29)</f>
        <v>0.99999999999999989</v>
      </c>
    </row>
    <row r="32" spans="1:21">
      <c r="Q32" s="45"/>
    </row>
  </sheetData>
  <mergeCells count="7">
    <mergeCell ref="A2:U2"/>
    <mergeCell ref="A3:U3"/>
    <mergeCell ref="A4:U4"/>
    <mergeCell ref="A5:U5"/>
    <mergeCell ref="A6:A7"/>
    <mergeCell ref="C6:K6"/>
    <mergeCell ref="M6:U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8"/>
  <sheetViews>
    <sheetView rightToLeft="1" topLeftCell="A6" workbookViewId="0">
      <selection activeCell="K28" sqref="K28:O28"/>
    </sheetView>
  </sheetViews>
  <sheetFormatPr defaultRowHeight="15"/>
  <cols>
    <col min="1" max="1" width="29.28515625" style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2" style="1" customWidth="1"/>
    <col min="18" max="18" width="1" style="1" customWidth="1"/>
    <col min="19" max="19" width="9.140625" style="1" customWidth="1"/>
    <col min="20" max="16384" width="9.140625" style="1"/>
  </cols>
  <sheetData>
    <row r="2" spans="1:17" s="4" customFormat="1" ht="26.25">
      <c r="A2" s="50" t="s">
        <v>0</v>
      </c>
      <c r="B2" s="50" t="s">
        <v>0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  <c r="H2" s="50" t="s">
        <v>0</v>
      </c>
      <c r="I2" s="50" t="s">
        <v>0</v>
      </c>
      <c r="J2" s="50" t="s">
        <v>0</v>
      </c>
      <c r="K2" s="50" t="s">
        <v>0</v>
      </c>
      <c r="L2" s="50" t="s">
        <v>0</v>
      </c>
      <c r="M2" s="50" t="s">
        <v>0</v>
      </c>
      <c r="N2" s="50" t="s">
        <v>0</v>
      </c>
      <c r="O2" s="50" t="s">
        <v>0</v>
      </c>
      <c r="P2" s="50" t="s">
        <v>0</v>
      </c>
      <c r="Q2" s="50" t="s">
        <v>0</v>
      </c>
    </row>
    <row r="3" spans="1:17" s="4" customFormat="1" ht="26.25">
      <c r="A3" s="50" t="s">
        <v>71</v>
      </c>
      <c r="B3" s="50" t="s">
        <v>71</v>
      </c>
      <c r="C3" s="50" t="s">
        <v>71</v>
      </c>
      <c r="D3" s="50" t="s">
        <v>71</v>
      </c>
      <c r="E3" s="50" t="s">
        <v>71</v>
      </c>
      <c r="F3" s="50" t="s">
        <v>71</v>
      </c>
      <c r="G3" s="50" t="s">
        <v>71</v>
      </c>
      <c r="H3" s="50" t="s">
        <v>71</v>
      </c>
      <c r="I3" s="50" t="s">
        <v>71</v>
      </c>
      <c r="J3" s="50" t="s">
        <v>71</v>
      </c>
      <c r="K3" s="50" t="s">
        <v>71</v>
      </c>
      <c r="L3" s="50" t="s">
        <v>71</v>
      </c>
      <c r="M3" s="50" t="s">
        <v>71</v>
      </c>
      <c r="N3" s="50" t="s">
        <v>71</v>
      </c>
      <c r="O3" s="50" t="s">
        <v>71</v>
      </c>
      <c r="P3" s="50" t="s">
        <v>71</v>
      </c>
      <c r="Q3" s="50" t="s">
        <v>71</v>
      </c>
    </row>
    <row r="4" spans="1:17" s="4" customFormat="1" ht="26.25">
      <c r="A4" s="50" t="s">
        <v>2</v>
      </c>
      <c r="B4" s="50" t="s">
        <v>2</v>
      </c>
      <c r="C4" s="50" t="s">
        <v>2</v>
      </c>
      <c r="D4" s="50" t="s">
        <v>2</v>
      </c>
      <c r="E4" s="50" t="s">
        <v>2</v>
      </c>
      <c r="F4" s="50" t="s">
        <v>2</v>
      </c>
      <c r="G4" s="50" t="s">
        <v>2</v>
      </c>
      <c r="H4" s="50" t="s">
        <v>2</v>
      </c>
      <c r="I4" s="50" t="s">
        <v>2</v>
      </c>
      <c r="J4" s="50" t="s">
        <v>2</v>
      </c>
      <c r="K4" s="50" t="s">
        <v>2</v>
      </c>
      <c r="L4" s="50" t="s">
        <v>2</v>
      </c>
      <c r="M4" s="50" t="s">
        <v>2</v>
      </c>
      <c r="N4" s="50" t="s">
        <v>2</v>
      </c>
      <c r="O4" s="50" t="s">
        <v>2</v>
      </c>
      <c r="P4" s="50" t="s">
        <v>2</v>
      </c>
      <c r="Q4" s="50" t="s">
        <v>2</v>
      </c>
    </row>
    <row r="5" spans="1:17" s="23" customFormat="1" ht="28.5">
      <c r="A5" s="51" t="s">
        <v>135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17" s="4" customFormat="1" ht="26.25">
      <c r="A6" s="49" t="s">
        <v>75</v>
      </c>
      <c r="C6" s="49" t="s">
        <v>115</v>
      </c>
      <c r="D6" s="49" t="s">
        <v>73</v>
      </c>
      <c r="E6" s="49" t="s">
        <v>73</v>
      </c>
      <c r="F6" s="49" t="s">
        <v>73</v>
      </c>
      <c r="G6" s="49" t="s">
        <v>73</v>
      </c>
      <c r="H6" s="49" t="s">
        <v>73</v>
      </c>
      <c r="I6" s="49" t="s">
        <v>73</v>
      </c>
      <c r="K6" s="49" t="s">
        <v>116</v>
      </c>
      <c r="L6" s="49" t="s">
        <v>74</v>
      </c>
      <c r="M6" s="49" t="s">
        <v>74</v>
      </c>
      <c r="N6" s="49" t="s">
        <v>74</v>
      </c>
      <c r="O6" s="49" t="s">
        <v>74</v>
      </c>
      <c r="P6" s="49" t="s">
        <v>74</v>
      </c>
      <c r="Q6" s="49" t="s">
        <v>74</v>
      </c>
    </row>
    <row r="7" spans="1:17" s="4" customFormat="1" ht="26.25">
      <c r="A7" s="49" t="s">
        <v>75</v>
      </c>
      <c r="C7" s="7" t="s">
        <v>106</v>
      </c>
      <c r="E7" s="7" t="s">
        <v>103</v>
      </c>
      <c r="G7" s="7" t="s">
        <v>104</v>
      </c>
      <c r="I7" s="7" t="s">
        <v>107</v>
      </c>
      <c r="K7" s="7" t="s">
        <v>106</v>
      </c>
      <c r="M7" s="7" t="s">
        <v>103</v>
      </c>
      <c r="O7" s="7" t="s">
        <v>104</v>
      </c>
      <c r="Q7" s="7" t="s">
        <v>107</v>
      </c>
    </row>
    <row r="8" spans="1:17" s="4" customFormat="1" ht="21">
      <c r="A8" s="8" t="s">
        <v>41</v>
      </c>
      <c r="C8" s="4">
        <v>0</v>
      </c>
      <c r="E8" s="4">
        <v>0</v>
      </c>
      <c r="G8" s="4">
        <v>0</v>
      </c>
      <c r="I8" s="4">
        <f>C8+E8+G8</f>
        <v>0</v>
      </c>
      <c r="K8" s="4">
        <v>0</v>
      </c>
      <c r="M8" s="4">
        <v>0</v>
      </c>
      <c r="O8" s="4">
        <v>0</v>
      </c>
      <c r="Q8" s="4">
        <f>K8+M8+O8</f>
        <v>0</v>
      </c>
    </row>
    <row r="9" spans="1:17" s="4" customFormat="1" ht="21">
      <c r="A9" s="8" t="s">
        <v>99</v>
      </c>
      <c r="C9" s="4">
        <v>0</v>
      </c>
      <c r="E9" s="4">
        <v>0</v>
      </c>
      <c r="G9" s="4">
        <v>0</v>
      </c>
      <c r="I9" s="4">
        <f t="shared" ref="I9:I27" si="0">C9+E9+G9</f>
        <v>0</v>
      </c>
      <c r="K9" s="4">
        <v>0</v>
      </c>
      <c r="M9" s="4">
        <v>0</v>
      </c>
      <c r="O9" s="4">
        <v>0</v>
      </c>
      <c r="Q9" s="4">
        <f t="shared" ref="Q9:Q27" si="1">K9+M9+O9</f>
        <v>0</v>
      </c>
    </row>
    <row r="10" spans="1:17" s="4" customFormat="1" ht="21">
      <c r="A10" s="8" t="s">
        <v>54</v>
      </c>
      <c r="C10" s="4">
        <v>52788430</v>
      </c>
      <c r="E10" s="4">
        <v>0</v>
      </c>
      <c r="G10" s="4">
        <v>0</v>
      </c>
      <c r="I10" s="4">
        <f t="shared" si="0"/>
        <v>52788430</v>
      </c>
      <c r="K10" s="4">
        <v>486113976</v>
      </c>
      <c r="M10" s="4">
        <v>-2</v>
      </c>
      <c r="O10" s="58">
        <v>17</v>
      </c>
      <c r="Q10" s="4">
        <f t="shared" si="1"/>
        <v>486113991</v>
      </c>
    </row>
    <row r="11" spans="1:17" s="4" customFormat="1" ht="21">
      <c r="A11" s="8" t="s">
        <v>44</v>
      </c>
      <c r="C11" s="4">
        <v>0</v>
      </c>
      <c r="E11" s="4">
        <v>690683866</v>
      </c>
      <c r="G11" s="4">
        <v>0</v>
      </c>
      <c r="I11" s="4">
        <f t="shared" si="0"/>
        <v>690683866</v>
      </c>
      <c r="K11" s="4">
        <v>0</v>
      </c>
      <c r="M11" s="4">
        <v>6460568314</v>
      </c>
      <c r="O11" s="58">
        <v>4023694</v>
      </c>
      <c r="Q11" s="4">
        <f t="shared" si="1"/>
        <v>6464592008</v>
      </c>
    </row>
    <row r="12" spans="1:17" s="4" customFormat="1" ht="21">
      <c r="A12" s="8" t="s">
        <v>45</v>
      </c>
      <c r="C12" s="4">
        <v>0</v>
      </c>
      <c r="E12" s="4">
        <v>684657558</v>
      </c>
      <c r="G12" s="4">
        <v>0</v>
      </c>
      <c r="I12" s="4">
        <f t="shared" si="0"/>
        <v>684657558</v>
      </c>
      <c r="K12" s="4">
        <v>0</v>
      </c>
      <c r="M12" s="4">
        <v>6407037548</v>
      </c>
      <c r="O12" s="58">
        <f>'درآمد ناشی از فروش'!R37</f>
        <v>279027</v>
      </c>
      <c r="Q12" s="4">
        <f t="shared" si="1"/>
        <v>6407316575</v>
      </c>
    </row>
    <row r="13" spans="1:17" s="4" customFormat="1" ht="21">
      <c r="A13" s="8" t="s">
        <v>46</v>
      </c>
      <c r="C13" s="4">
        <v>0</v>
      </c>
      <c r="E13" s="4">
        <v>2142725246</v>
      </c>
      <c r="G13" s="4">
        <v>0</v>
      </c>
      <c r="I13" s="4">
        <f t="shared" si="0"/>
        <v>2142725246</v>
      </c>
      <c r="K13" s="4">
        <v>0</v>
      </c>
      <c r="M13" s="4">
        <v>20041374439</v>
      </c>
      <c r="O13" s="58">
        <v>8814554</v>
      </c>
      <c r="Q13" s="4">
        <f t="shared" si="1"/>
        <v>20050188993</v>
      </c>
    </row>
    <row r="14" spans="1:17" s="4" customFormat="1" ht="21">
      <c r="A14" s="8" t="s">
        <v>55</v>
      </c>
      <c r="C14" s="4">
        <v>178993754</v>
      </c>
      <c r="E14" s="4">
        <v>0</v>
      </c>
      <c r="G14" s="4">
        <v>0</v>
      </c>
      <c r="I14" s="4">
        <f t="shared" si="0"/>
        <v>178993754</v>
      </c>
      <c r="K14" s="4">
        <v>1714370579</v>
      </c>
      <c r="M14" s="4">
        <v>-98956808</v>
      </c>
      <c r="O14" s="58">
        <v>0</v>
      </c>
      <c r="Q14" s="4">
        <f t="shared" si="1"/>
        <v>1615413771</v>
      </c>
    </row>
    <row r="15" spans="1:17" s="4" customFormat="1" ht="21">
      <c r="A15" s="8" t="s">
        <v>57</v>
      </c>
      <c r="C15" s="4">
        <v>1846021778</v>
      </c>
      <c r="E15" s="4">
        <v>0</v>
      </c>
      <c r="G15" s="4">
        <v>0</v>
      </c>
      <c r="I15" s="4">
        <f t="shared" si="0"/>
        <v>1846021778</v>
      </c>
      <c r="K15" s="4">
        <v>4148473151</v>
      </c>
      <c r="M15" s="4">
        <v>-13776541</v>
      </c>
      <c r="O15" s="58">
        <v>3321226</v>
      </c>
      <c r="Q15" s="4">
        <f t="shared" si="1"/>
        <v>4138017836</v>
      </c>
    </row>
    <row r="16" spans="1:17" s="4" customFormat="1" ht="21">
      <c r="A16" s="8" t="s">
        <v>49</v>
      </c>
      <c r="C16" s="4">
        <v>166911682</v>
      </c>
      <c r="E16" s="4">
        <v>-92117640</v>
      </c>
      <c r="G16" s="4">
        <v>0</v>
      </c>
      <c r="I16" s="4">
        <f t="shared" si="0"/>
        <v>74794042</v>
      </c>
      <c r="K16" s="4">
        <v>1597408595</v>
      </c>
      <c r="M16" s="4">
        <v>0</v>
      </c>
      <c r="O16" s="58">
        <v>98789</v>
      </c>
      <c r="Q16" s="4">
        <f t="shared" si="1"/>
        <v>1597507384</v>
      </c>
    </row>
    <row r="17" spans="1:17" s="4" customFormat="1" ht="21">
      <c r="A17" s="8" t="s">
        <v>100</v>
      </c>
      <c r="C17" s="4">
        <v>0</v>
      </c>
      <c r="E17" s="4">
        <v>0</v>
      </c>
      <c r="G17" s="4">
        <v>0</v>
      </c>
      <c r="I17" s="4">
        <f t="shared" si="0"/>
        <v>0</v>
      </c>
      <c r="K17" s="4">
        <v>0</v>
      </c>
      <c r="M17" s="4">
        <v>0</v>
      </c>
      <c r="O17" s="58">
        <v>0</v>
      </c>
      <c r="Q17" s="4">
        <f t="shared" si="1"/>
        <v>0</v>
      </c>
    </row>
    <row r="18" spans="1:17" s="4" customFormat="1" ht="21">
      <c r="A18" s="8" t="s">
        <v>101</v>
      </c>
      <c r="C18" s="4">
        <v>0</v>
      </c>
      <c r="E18" s="4">
        <v>0</v>
      </c>
      <c r="G18" s="4">
        <v>0</v>
      </c>
      <c r="I18" s="4">
        <f t="shared" si="0"/>
        <v>0</v>
      </c>
      <c r="K18" s="4">
        <v>0</v>
      </c>
      <c r="M18" s="4">
        <v>0</v>
      </c>
      <c r="O18" s="4">
        <v>0</v>
      </c>
      <c r="Q18" s="4">
        <f t="shared" si="1"/>
        <v>0</v>
      </c>
    </row>
    <row r="19" spans="1:17" s="4" customFormat="1" ht="21">
      <c r="A19" s="8" t="s">
        <v>56</v>
      </c>
      <c r="C19" s="4">
        <v>1809875203</v>
      </c>
      <c r="E19" s="4">
        <v>0</v>
      </c>
      <c r="G19" s="4">
        <v>0</v>
      </c>
      <c r="I19" s="4">
        <f t="shared" si="0"/>
        <v>1809875203</v>
      </c>
      <c r="K19" s="4">
        <v>17144326025</v>
      </c>
      <c r="M19" s="4">
        <v>0</v>
      </c>
      <c r="O19" s="4">
        <v>0</v>
      </c>
      <c r="Q19" s="4">
        <f t="shared" si="1"/>
        <v>17144326025</v>
      </c>
    </row>
    <row r="20" spans="1:17" s="4" customFormat="1" ht="21">
      <c r="A20" s="8" t="s">
        <v>53</v>
      </c>
      <c r="C20" s="4">
        <v>92734094</v>
      </c>
      <c r="E20" s="4">
        <v>0</v>
      </c>
      <c r="G20" s="4">
        <v>0</v>
      </c>
      <c r="I20" s="4">
        <f t="shared" si="0"/>
        <v>92734094</v>
      </c>
      <c r="K20" s="4">
        <v>855782836</v>
      </c>
      <c r="M20" s="4">
        <v>0</v>
      </c>
      <c r="O20" s="4">
        <v>0</v>
      </c>
      <c r="Q20" s="4">
        <f t="shared" si="1"/>
        <v>855782836</v>
      </c>
    </row>
    <row r="21" spans="1:17" s="4" customFormat="1" ht="21">
      <c r="A21" s="8" t="s">
        <v>52</v>
      </c>
      <c r="C21" s="4">
        <v>3384340418</v>
      </c>
      <c r="E21" s="4">
        <v>0</v>
      </c>
      <c r="G21" s="4">
        <v>0</v>
      </c>
      <c r="I21" s="4">
        <f t="shared" si="0"/>
        <v>3384340418</v>
      </c>
      <c r="K21" s="4">
        <v>34138625813</v>
      </c>
      <c r="M21" s="4">
        <v>0</v>
      </c>
      <c r="O21" s="4">
        <v>0</v>
      </c>
      <c r="Q21" s="4">
        <f t="shared" si="1"/>
        <v>34138625813</v>
      </c>
    </row>
    <row r="22" spans="1:17" s="4" customFormat="1" ht="21">
      <c r="A22" s="8" t="s">
        <v>51</v>
      </c>
      <c r="C22" s="4">
        <v>89185713</v>
      </c>
      <c r="E22" s="4">
        <v>0</v>
      </c>
      <c r="G22" s="4">
        <v>0</v>
      </c>
      <c r="I22" s="4">
        <f t="shared" si="0"/>
        <v>89185713</v>
      </c>
      <c r="K22" s="4">
        <v>855142272</v>
      </c>
      <c r="M22" s="4">
        <v>0</v>
      </c>
      <c r="O22" s="4">
        <v>0</v>
      </c>
      <c r="Q22" s="4">
        <f t="shared" si="1"/>
        <v>855142272</v>
      </c>
    </row>
    <row r="23" spans="1:17" s="4" customFormat="1" ht="21">
      <c r="A23" s="8" t="s">
        <v>50</v>
      </c>
      <c r="C23" s="4">
        <v>371931165</v>
      </c>
      <c r="E23" s="4">
        <v>0</v>
      </c>
      <c r="G23" s="4">
        <v>0</v>
      </c>
      <c r="I23" s="4">
        <f t="shared" si="0"/>
        <v>371931165</v>
      </c>
      <c r="K23" s="4">
        <v>3423127185</v>
      </c>
      <c r="M23" s="4">
        <v>0</v>
      </c>
      <c r="O23" s="4">
        <v>0</v>
      </c>
      <c r="Q23" s="4">
        <f t="shared" si="1"/>
        <v>3423127185</v>
      </c>
    </row>
    <row r="24" spans="1:17" s="4" customFormat="1" ht="21">
      <c r="A24" s="8" t="s">
        <v>42</v>
      </c>
      <c r="C24" s="4">
        <v>0</v>
      </c>
      <c r="E24" s="4">
        <v>1071497611</v>
      </c>
      <c r="G24" s="4">
        <v>0</v>
      </c>
      <c r="I24" s="4">
        <f t="shared" si="0"/>
        <v>1071497611</v>
      </c>
      <c r="K24" s="4">
        <v>0</v>
      </c>
      <c r="M24" s="4">
        <v>10030324079</v>
      </c>
      <c r="O24" s="4">
        <v>0</v>
      </c>
      <c r="Q24" s="4">
        <f t="shared" si="1"/>
        <v>10030324079</v>
      </c>
    </row>
    <row r="25" spans="1:17" s="4" customFormat="1" ht="21">
      <c r="A25" s="8" t="s">
        <v>43</v>
      </c>
      <c r="C25" s="4">
        <v>0</v>
      </c>
      <c r="E25" s="4">
        <v>643108846</v>
      </c>
      <c r="G25" s="4">
        <v>0</v>
      </c>
      <c r="I25" s="4">
        <f t="shared" si="0"/>
        <v>643108846</v>
      </c>
      <c r="K25" s="4">
        <v>0</v>
      </c>
      <c r="M25" s="4">
        <v>6019920503</v>
      </c>
      <c r="O25" s="4">
        <v>0</v>
      </c>
      <c r="Q25" s="4">
        <f t="shared" si="1"/>
        <v>6019920503</v>
      </c>
    </row>
    <row r="26" spans="1:17" s="4" customFormat="1" ht="21">
      <c r="A26" s="8" t="s">
        <v>47</v>
      </c>
      <c r="C26" s="4">
        <v>0</v>
      </c>
      <c r="E26" s="4">
        <v>396481401</v>
      </c>
      <c r="G26" s="4">
        <v>0</v>
      </c>
      <c r="I26" s="4">
        <f t="shared" si="0"/>
        <v>396481401</v>
      </c>
      <c r="K26" s="4">
        <v>0</v>
      </c>
      <c r="M26" s="4">
        <v>3713707884</v>
      </c>
      <c r="O26" s="4">
        <v>0</v>
      </c>
      <c r="Q26" s="4">
        <f t="shared" si="1"/>
        <v>3713707884</v>
      </c>
    </row>
    <row r="27" spans="1:17" s="4" customFormat="1" ht="21">
      <c r="A27" s="8" t="s">
        <v>48</v>
      </c>
      <c r="C27" s="4">
        <v>0</v>
      </c>
      <c r="E27" s="4">
        <v>1152185348</v>
      </c>
      <c r="G27" s="4">
        <v>0</v>
      </c>
      <c r="I27" s="4">
        <f t="shared" si="0"/>
        <v>1152185348</v>
      </c>
      <c r="K27" s="4">
        <v>0</v>
      </c>
      <c r="M27" s="4">
        <v>10798502074</v>
      </c>
      <c r="O27" s="4">
        <v>0</v>
      </c>
      <c r="Q27" s="4">
        <f t="shared" si="1"/>
        <v>10798502074</v>
      </c>
    </row>
    <row r="28" spans="1:17" s="10" customFormat="1" ht="24">
      <c r="A28" s="10" t="s">
        <v>37</v>
      </c>
      <c r="C28" s="11">
        <f>SUM(C8:C27)</f>
        <v>7992782237</v>
      </c>
      <c r="E28" s="11">
        <f>SUM(E8:E27)</f>
        <v>6689222236</v>
      </c>
      <c r="G28" s="11">
        <f>SUM(G8:G27)</f>
        <v>0</v>
      </c>
      <c r="I28" s="11">
        <f>SUM(I8:I27)</f>
        <v>14682004473</v>
      </c>
      <c r="K28" s="11">
        <f>SUM(K8:K27)</f>
        <v>64363370432</v>
      </c>
      <c r="M28" s="11">
        <f>SUM(M8:M27)</f>
        <v>63358701490</v>
      </c>
      <c r="O28" s="11">
        <f>SUM(O8:O27)</f>
        <v>16537307</v>
      </c>
      <c r="Q28" s="11">
        <f>SUM(Q8:Q27)</f>
        <v>127738609229</v>
      </c>
    </row>
  </sheetData>
  <mergeCells count="7">
    <mergeCell ref="A2:Q2"/>
    <mergeCell ref="A3:Q3"/>
    <mergeCell ref="A4:Q4"/>
    <mergeCell ref="A5:Q5"/>
    <mergeCell ref="K6:Q6"/>
    <mergeCell ref="A6:A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J117"/>
  <sheetViews>
    <sheetView rightToLeft="1" topLeftCell="A106" workbookViewId="0">
      <selection activeCell="G138" sqref="G138"/>
    </sheetView>
  </sheetViews>
  <sheetFormatPr defaultRowHeight="15"/>
  <cols>
    <col min="1" max="1" width="22.140625" style="1" customWidth="1"/>
    <col min="2" max="2" width="1" style="1" customWidth="1"/>
    <col min="3" max="3" width="36.85546875" style="1" bestFit="1" customWidth="1"/>
    <col min="4" max="4" width="1" style="1" customWidth="1"/>
    <col min="5" max="5" width="32" style="1" bestFit="1" customWidth="1"/>
    <col min="6" max="6" width="1" style="1" customWidth="1"/>
    <col min="7" max="7" width="36.85546875" style="1" bestFit="1" customWidth="1"/>
    <col min="8" max="8" width="1" style="1" customWidth="1"/>
    <col min="9" max="9" width="30" style="1" customWidth="1"/>
    <col min="10" max="10" width="1" style="1" customWidth="1"/>
    <col min="11" max="11" width="9.140625" style="1" customWidth="1"/>
    <col min="12" max="16384" width="9.140625" style="1"/>
  </cols>
  <sheetData>
    <row r="2" spans="1:10" s="4" customFormat="1" ht="26.25">
      <c r="A2" s="50" t="s">
        <v>0</v>
      </c>
      <c r="B2" s="50" t="s">
        <v>0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  <c r="H2" s="50" t="s">
        <v>0</v>
      </c>
      <c r="I2" s="50" t="s">
        <v>0</v>
      </c>
    </row>
    <row r="3" spans="1:10" s="4" customFormat="1" ht="26.25">
      <c r="A3" s="50" t="s">
        <v>71</v>
      </c>
      <c r="B3" s="50" t="s">
        <v>71</v>
      </c>
      <c r="C3" s="50" t="s">
        <v>71</v>
      </c>
      <c r="D3" s="50" t="s">
        <v>71</v>
      </c>
      <c r="E3" s="50" t="s">
        <v>71</v>
      </c>
      <c r="F3" s="50" t="s">
        <v>71</v>
      </c>
      <c r="G3" s="50" t="s">
        <v>71</v>
      </c>
      <c r="H3" s="50" t="s">
        <v>71</v>
      </c>
      <c r="I3" s="50" t="s">
        <v>71</v>
      </c>
    </row>
    <row r="4" spans="1:10" s="4" customFormat="1" ht="26.25">
      <c r="A4" s="50" t="s">
        <v>2</v>
      </c>
      <c r="B4" s="50" t="s">
        <v>2</v>
      </c>
      <c r="C4" s="50" t="s">
        <v>2</v>
      </c>
      <c r="D4" s="50" t="s">
        <v>2</v>
      </c>
      <c r="E4" s="50" t="s">
        <v>2</v>
      </c>
      <c r="F4" s="50" t="s">
        <v>2</v>
      </c>
      <c r="G4" s="50" t="s">
        <v>2</v>
      </c>
      <c r="H4" s="50" t="s">
        <v>2</v>
      </c>
      <c r="I4" s="50" t="s">
        <v>2</v>
      </c>
    </row>
    <row r="5" spans="1:10" s="6" customFormat="1" ht="28.5">
      <c r="A5" s="51" t="s">
        <v>136</v>
      </c>
      <c r="B5" s="51"/>
      <c r="C5" s="51"/>
      <c r="D5" s="51"/>
      <c r="E5" s="51"/>
      <c r="F5" s="51"/>
      <c r="G5" s="51"/>
      <c r="H5" s="51"/>
      <c r="I5" s="51"/>
      <c r="J5" s="21"/>
    </row>
    <row r="6" spans="1:10" s="4" customFormat="1" ht="27" thickBot="1">
      <c r="A6" s="7" t="s">
        <v>108</v>
      </c>
      <c r="C6" s="49" t="s">
        <v>115</v>
      </c>
      <c r="D6" s="49" t="s">
        <v>73</v>
      </c>
      <c r="E6" s="49" t="s">
        <v>73</v>
      </c>
      <c r="G6" s="49" t="s">
        <v>116</v>
      </c>
      <c r="H6" s="49" t="s">
        <v>74</v>
      </c>
      <c r="I6" s="49" t="s">
        <v>74</v>
      </c>
    </row>
    <row r="7" spans="1:10" s="4" customFormat="1" ht="27" thickBot="1">
      <c r="A7" s="7" t="s">
        <v>109</v>
      </c>
      <c r="C7" s="7" t="s">
        <v>110</v>
      </c>
      <c r="E7" s="7" t="s">
        <v>111</v>
      </c>
      <c r="G7" s="7" t="s">
        <v>110</v>
      </c>
      <c r="I7" s="7" t="s">
        <v>111</v>
      </c>
    </row>
    <row r="8" spans="1:10" s="4" customFormat="1" ht="21">
      <c r="A8" s="8" t="s">
        <v>63</v>
      </c>
      <c r="C8" s="4">
        <v>15231</v>
      </c>
      <c r="E8" s="9">
        <f>C8/$C$116</f>
        <v>1.1057483355961774E-7</v>
      </c>
      <c r="G8" s="4">
        <v>173529</v>
      </c>
      <c r="I8" s="9">
        <f>G8/$G$116</f>
        <v>1.6015394033240827E-7</v>
      </c>
    </row>
    <row r="9" spans="1:10" s="4" customFormat="1" ht="21">
      <c r="A9" s="8" t="s">
        <v>63</v>
      </c>
      <c r="C9" s="4">
        <v>45734</v>
      </c>
      <c r="E9" s="9">
        <f t="shared" ref="E9:E72" si="0">C9/$C$116</f>
        <v>3.3202215468554644E-7</v>
      </c>
      <c r="G9" s="4">
        <v>410804</v>
      </c>
      <c r="I9" s="9">
        <f t="shared" ref="I9:I72" si="1">G9/$G$116</f>
        <v>3.7914054310411888E-7</v>
      </c>
    </row>
    <row r="10" spans="1:10" s="4" customFormat="1" ht="21">
      <c r="A10" s="8" t="s">
        <v>63</v>
      </c>
      <c r="C10" s="4">
        <v>46080</v>
      </c>
      <c r="E10" s="9">
        <f t="shared" si="0"/>
        <v>3.3453406410788425E-7</v>
      </c>
      <c r="G10" s="4">
        <v>436793</v>
      </c>
      <c r="I10" s="9">
        <f t="shared" si="1"/>
        <v>4.0312639420277649E-7</v>
      </c>
    </row>
    <row r="11" spans="1:10" s="4" customFormat="1" ht="21">
      <c r="A11" s="8" t="s">
        <v>63</v>
      </c>
      <c r="C11" s="4">
        <v>49294</v>
      </c>
      <c r="E11" s="9">
        <f t="shared" si="0"/>
        <v>3.5786723429110345E-7</v>
      </c>
      <c r="G11" s="4">
        <v>442782</v>
      </c>
      <c r="I11" s="9">
        <f t="shared" si="1"/>
        <v>4.0865378125998766E-7</v>
      </c>
    </row>
    <row r="12" spans="1:10" s="4" customFormat="1" ht="21">
      <c r="A12" s="8" t="s">
        <v>65</v>
      </c>
      <c r="C12" s="4">
        <v>6037285170</v>
      </c>
      <c r="E12" s="9">
        <f t="shared" si="0"/>
        <v>4.3829807814634525E-2</v>
      </c>
      <c r="G12" s="4">
        <v>17840889311</v>
      </c>
      <c r="I12" s="9">
        <f t="shared" si="1"/>
        <v>1.6465770690726012E-2</v>
      </c>
    </row>
    <row r="13" spans="1:10" s="4" customFormat="1" ht="21">
      <c r="A13" s="8" t="s">
        <v>65</v>
      </c>
      <c r="C13" s="4">
        <v>3953272557</v>
      </c>
      <c r="E13" s="9">
        <f t="shared" si="0"/>
        <v>2.8700180881496909E-2</v>
      </c>
      <c r="G13" s="4">
        <v>99974583119</v>
      </c>
      <c r="I13" s="9">
        <f t="shared" si="1"/>
        <v>9.2268862378033153E-2</v>
      </c>
    </row>
    <row r="14" spans="1:10" s="4" customFormat="1" ht="21">
      <c r="A14" s="8" t="s">
        <v>65</v>
      </c>
      <c r="C14" s="4">
        <v>1542183289</v>
      </c>
      <c r="E14" s="9">
        <f t="shared" si="0"/>
        <v>1.1196025244540664E-2</v>
      </c>
      <c r="G14" s="4">
        <v>19761843056</v>
      </c>
      <c r="I14" s="9">
        <f t="shared" si="1"/>
        <v>1.8238663472094234E-2</v>
      </c>
    </row>
    <row r="15" spans="1:10" s="4" customFormat="1" ht="21">
      <c r="A15" s="8" t="s">
        <v>65</v>
      </c>
      <c r="C15" s="4">
        <v>4475532755</v>
      </c>
      <c r="E15" s="9">
        <f t="shared" si="0"/>
        <v>3.249171357591376E-2</v>
      </c>
      <c r="G15" s="4">
        <v>10147651836</v>
      </c>
      <c r="I15" s="9">
        <f t="shared" si="1"/>
        <v>9.3655033259962151E-3</v>
      </c>
    </row>
    <row r="16" spans="1:10" s="4" customFormat="1" ht="21">
      <c r="A16" s="8" t="s">
        <v>65</v>
      </c>
      <c r="C16" s="4">
        <v>3187148</v>
      </c>
      <c r="E16" s="9">
        <f t="shared" si="0"/>
        <v>2.3138228588396595E-5</v>
      </c>
      <c r="G16" s="4">
        <v>370833392</v>
      </c>
      <c r="I16" s="9">
        <f t="shared" si="1"/>
        <v>3.4225074157998123E-4</v>
      </c>
    </row>
    <row r="17" spans="1:9" s="4" customFormat="1" ht="21">
      <c r="A17" s="8" t="s">
        <v>65</v>
      </c>
      <c r="C17" s="4">
        <v>1143666813</v>
      </c>
      <c r="E17" s="9">
        <f t="shared" si="0"/>
        <v>8.3028538832075026E-3</v>
      </c>
      <c r="G17" s="4">
        <v>10470800288</v>
      </c>
      <c r="I17" s="9">
        <f t="shared" si="1"/>
        <v>9.6637445300607697E-3</v>
      </c>
    </row>
    <row r="18" spans="1:9" s="4" customFormat="1" ht="21">
      <c r="A18" s="8" t="s">
        <v>65</v>
      </c>
      <c r="C18" s="4">
        <v>216397343</v>
      </c>
      <c r="E18" s="9">
        <f t="shared" si="0"/>
        <v>1.5710130776028172E-3</v>
      </c>
      <c r="G18" s="4">
        <v>1578171444</v>
      </c>
      <c r="I18" s="9">
        <f t="shared" si="1"/>
        <v>1.4565310425155829E-3</v>
      </c>
    </row>
    <row r="19" spans="1:9" s="4" customFormat="1" ht="21">
      <c r="A19" s="8" t="s">
        <v>65</v>
      </c>
      <c r="C19" s="4">
        <v>92109501</v>
      </c>
      <c r="E19" s="9">
        <f t="shared" si="0"/>
        <v>6.6870151285762221E-4</v>
      </c>
      <c r="G19" s="4">
        <v>696336663</v>
      </c>
      <c r="I19" s="9">
        <f t="shared" si="1"/>
        <v>6.4266526273631659E-4</v>
      </c>
    </row>
    <row r="20" spans="1:9" s="4" customFormat="1" ht="21">
      <c r="A20" s="8" t="s">
        <v>65</v>
      </c>
      <c r="C20" s="4">
        <v>5538892356</v>
      </c>
      <c r="E20" s="9">
        <f t="shared" si="0"/>
        <v>4.0211548839166104E-2</v>
      </c>
      <c r="G20" s="4">
        <v>16060027638</v>
      </c>
      <c r="I20" s="9">
        <f t="shared" si="1"/>
        <v>1.4822172133032979E-2</v>
      </c>
    </row>
    <row r="21" spans="1:9" s="4" customFormat="1" ht="21">
      <c r="A21" s="8" t="s">
        <v>65</v>
      </c>
      <c r="C21" s="4">
        <v>424977005</v>
      </c>
      <c r="E21" s="9">
        <f t="shared" si="0"/>
        <v>3.0852709339202833E-3</v>
      </c>
      <c r="G21" s="4">
        <v>2048104154</v>
      </c>
      <c r="I21" s="9">
        <f t="shared" si="1"/>
        <v>1.8902428439873077E-3</v>
      </c>
    </row>
    <row r="22" spans="1:9" s="4" customFormat="1" ht="21">
      <c r="A22" s="8" t="s">
        <v>65</v>
      </c>
      <c r="C22" s="4">
        <v>891478138</v>
      </c>
      <c r="E22" s="9">
        <f t="shared" si="0"/>
        <v>6.4720009671976842E-3</v>
      </c>
      <c r="G22" s="4">
        <v>12249021974</v>
      </c>
      <c r="I22" s="9">
        <f t="shared" si="1"/>
        <v>1.1304906582498336E-2</v>
      </c>
    </row>
    <row r="23" spans="1:9" s="4" customFormat="1" ht="21">
      <c r="A23" s="8" t="s">
        <v>79</v>
      </c>
      <c r="C23" s="4">
        <v>0</v>
      </c>
      <c r="E23" s="9">
        <f t="shared" si="0"/>
        <v>0</v>
      </c>
      <c r="G23" s="4">
        <v>43908</v>
      </c>
      <c r="I23" s="9">
        <f t="shared" si="1"/>
        <v>4.0523711956591587E-8</v>
      </c>
    </row>
    <row r="24" spans="1:9" s="4" customFormat="1" ht="21">
      <c r="A24" s="8" t="s">
        <v>65</v>
      </c>
      <c r="C24" s="4">
        <v>187619081</v>
      </c>
      <c r="E24" s="9">
        <f t="shared" si="0"/>
        <v>1.3620871022377676E-3</v>
      </c>
      <c r="G24" s="4">
        <v>3320351678</v>
      </c>
      <c r="I24" s="9">
        <f t="shared" si="1"/>
        <v>3.0644296026659731E-3</v>
      </c>
    </row>
    <row r="25" spans="1:9" s="4" customFormat="1" ht="21">
      <c r="A25" s="8" t="s">
        <v>65</v>
      </c>
      <c r="C25" s="4">
        <v>1304161214</v>
      </c>
      <c r="E25" s="9">
        <f t="shared" si="0"/>
        <v>9.4680197736825549E-3</v>
      </c>
      <c r="G25" s="4">
        <v>11138015526</v>
      </c>
      <c r="I25" s="9">
        <f t="shared" si="1"/>
        <v>1.0279532953987177E-2</v>
      </c>
    </row>
    <row r="26" spans="1:9" s="4" customFormat="1" ht="21">
      <c r="A26" s="8" t="s">
        <v>66</v>
      </c>
      <c r="C26" s="4">
        <v>398623</v>
      </c>
      <c r="E26" s="9">
        <f t="shared" si="0"/>
        <v>2.8939447100016743E-6</v>
      </c>
      <c r="G26" s="4">
        <v>6360021</v>
      </c>
      <c r="I26" s="9">
        <f t="shared" si="1"/>
        <v>5.8698109465672222E-6</v>
      </c>
    </row>
    <row r="27" spans="1:9" s="4" customFormat="1" ht="21">
      <c r="A27" s="8" t="s">
        <v>65</v>
      </c>
      <c r="C27" s="4">
        <v>22239235</v>
      </c>
      <c r="E27" s="9">
        <f t="shared" si="0"/>
        <v>1.6145359520833993E-4</v>
      </c>
      <c r="G27" s="4">
        <v>9610806337</v>
      </c>
      <c r="I27" s="9">
        <f t="shared" si="1"/>
        <v>8.8700361590410195E-3</v>
      </c>
    </row>
    <row r="28" spans="1:9" s="4" customFormat="1" ht="21">
      <c r="A28" s="8" t="s">
        <v>65</v>
      </c>
      <c r="C28" s="4">
        <v>155028964</v>
      </c>
      <c r="E28" s="9">
        <f t="shared" si="0"/>
        <v>1.1254876167828751E-3</v>
      </c>
      <c r="G28" s="4">
        <v>2897556095</v>
      </c>
      <c r="I28" s="9">
        <f t="shared" si="1"/>
        <v>2.6742217493815781E-3</v>
      </c>
    </row>
    <row r="29" spans="1:9" s="4" customFormat="1" ht="21">
      <c r="A29" s="8" t="s">
        <v>65</v>
      </c>
      <c r="C29" s="4">
        <v>92420007</v>
      </c>
      <c r="E29" s="9">
        <f t="shared" si="0"/>
        <v>6.7095574102840952E-4</v>
      </c>
      <c r="G29" s="4">
        <v>10167098372</v>
      </c>
      <c r="I29" s="9">
        <f t="shared" si="1"/>
        <v>9.383450985270549E-3</v>
      </c>
    </row>
    <row r="30" spans="1:9" s="4" customFormat="1" ht="21">
      <c r="A30" s="8" t="s">
        <v>65</v>
      </c>
      <c r="C30" s="4">
        <v>233944949</v>
      </c>
      <c r="E30" s="9">
        <f t="shared" si="0"/>
        <v>1.6984061320851067E-3</v>
      </c>
      <c r="G30" s="4">
        <v>4050265672</v>
      </c>
      <c r="I30" s="9">
        <f t="shared" si="1"/>
        <v>3.7380841632458522E-3</v>
      </c>
    </row>
    <row r="31" spans="1:9" s="4" customFormat="1" ht="21">
      <c r="A31" s="8" t="s">
        <v>66</v>
      </c>
      <c r="C31" s="4">
        <v>38710</v>
      </c>
      <c r="E31" s="9">
        <f t="shared" si="0"/>
        <v>2.810289414413238E-7</v>
      </c>
      <c r="G31" s="4">
        <v>215981055</v>
      </c>
      <c r="I31" s="9">
        <f t="shared" si="1"/>
        <v>1.9933392686755867E-4</v>
      </c>
    </row>
    <row r="32" spans="1:9" s="4" customFormat="1" ht="21">
      <c r="A32" s="8" t="s">
        <v>65</v>
      </c>
      <c r="C32" s="4">
        <v>133815086</v>
      </c>
      <c r="E32" s="9">
        <f t="shared" si="0"/>
        <v>9.7147796350967981E-4</v>
      </c>
      <c r="G32" s="4">
        <v>1445860106</v>
      </c>
      <c r="I32" s="9">
        <f t="shared" si="1"/>
        <v>1.3344178387781494E-3</v>
      </c>
    </row>
    <row r="33" spans="1:9" s="4" customFormat="1" ht="21">
      <c r="A33" s="8" t="s">
        <v>65</v>
      </c>
      <c r="C33" s="4">
        <v>74125527</v>
      </c>
      <c r="E33" s="9">
        <f t="shared" si="0"/>
        <v>5.3814049048282785E-4</v>
      </c>
      <c r="G33" s="4">
        <v>904226188</v>
      </c>
      <c r="I33" s="9">
        <f t="shared" si="1"/>
        <v>8.3453132882661102E-4</v>
      </c>
    </row>
    <row r="34" spans="1:9" s="4" customFormat="1" ht="21">
      <c r="A34" s="8" t="s">
        <v>65</v>
      </c>
      <c r="C34" s="4">
        <v>87651325</v>
      </c>
      <c r="E34" s="9">
        <f t="shared" si="0"/>
        <v>6.3633580678582892E-4</v>
      </c>
      <c r="G34" s="4">
        <v>1287603597</v>
      </c>
      <c r="I34" s="9">
        <f t="shared" si="1"/>
        <v>1.1883592347430819E-3</v>
      </c>
    </row>
    <row r="35" spans="1:9" s="4" customFormat="1" ht="21">
      <c r="A35" s="8" t="s">
        <v>65</v>
      </c>
      <c r="C35" s="4">
        <v>138542519</v>
      </c>
      <c r="E35" s="9">
        <f t="shared" si="0"/>
        <v>1.0057984360419656E-3</v>
      </c>
      <c r="G35" s="4">
        <v>361838575</v>
      </c>
      <c r="I35" s="9">
        <f t="shared" si="1"/>
        <v>3.3394921627228664E-4</v>
      </c>
    </row>
    <row r="36" spans="1:9" s="4" customFormat="1" ht="21">
      <c r="A36" s="8" t="s">
        <v>65</v>
      </c>
      <c r="C36" s="4">
        <v>241093961</v>
      </c>
      <c r="E36" s="9">
        <f t="shared" si="0"/>
        <v>1.7503069141752983E-3</v>
      </c>
      <c r="G36" s="4">
        <v>4200310870</v>
      </c>
      <c r="I36" s="9">
        <f t="shared" si="1"/>
        <v>3.8765643578395877E-3</v>
      </c>
    </row>
    <row r="37" spans="1:9" s="4" customFormat="1" ht="21">
      <c r="A37" s="8" t="s">
        <v>65</v>
      </c>
      <c r="C37" s="4">
        <v>33177464</v>
      </c>
      <c r="E37" s="9">
        <f t="shared" si="0"/>
        <v>2.4086353881755691E-4</v>
      </c>
      <c r="G37" s="4">
        <v>6205155991</v>
      </c>
      <c r="I37" s="9">
        <f t="shared" si="1"/>
        <v>5.7268824365719834E-3</v>
      </c>
    </row>
    <row r="38" spans="1:9" s="4" customFormat="1" ht="21">
      <c r="A38" s="8" t="s">
        <v>65</v>
      </c>
      <c r="C38" s="4">
        <v>180503808</v>
      </c>
      <c r="E38" s="9">
        <f t="shared" si="0"/>
        <v>1.310431260355669E-3</v>
      </c>
      <c r="G38" s="4">
        <v>767165522</v>
      </c>
      <c r="I38" s="9">
        <f t="shared" si="1"/>
        <v>7.0803486008372567E-4</v>
      </c>
    </row>
    <row r="39" spans="1:9" s="4" customFormat="1" ht="21">
      <c r="A39" s="8" t="s">
        <v>65</v>
      </c>
      <c r="C39" s="4">
        <v>670113157</v>
      </c>
      <c r="E39" s="9">
        <f t="shared" si="0"/>
        <v>4.864923563875319E-3</v>
      </c>
      <c r="G39" s="4">
        <v>1386300523</v>
      </c>
      <c r="I39" s="9">
        <f t="shared" si="1"/>
        <v>1.2794489177216971E-3</v>
      </c>
    </row>
    <row r="40" spans="1:9" s="4" customFormat="1" ht="21">
      <c r="A40" s="8" t="s">
        <v>65</v>
      </c>
      <c r="C40" s="4">
        <v>2455046</v>
      </c>
      <c r="E40" s="9">
        <f t="shared" si="0"/>
        <v>1.7823275085759654E-5</v>
      </c>
      <c r="G40" s="4">
        <v>152707464</v>
      </c>
      <c r="I40" s="9">
        <f t="shared" si="1"/>
        <v>1.4093726165522409E-4</v>
      </c>
    </row>
    <row r="41" spans="1:9" s="4" customFormat="1" ht="21">
      <c r="A41" s="8" t="s">
        <v>66</v>
      </c>
      <c r="C41" s="4">
        <v>2193534246</v>
      </c>
      <c r="E41" s="9">
        <f t="shared" si="0"/>
        <v>1.5924737979040877E-2</v>
      </c>
      <c r="G41" s="4">
        <v>27655680697</v>
      </c>
      <c r="I41" s="9">
        <f t="shared" si="1"/>
        <v>2.5524069384364995E-2</v>
      </c>
    </row>
    <row r="42" spans="1:9" s="4" customFormat="1" ht="21">
      <c r="A42" s="8" t="s">
        <v>66</v>
      </c>
      <c r="C42" s="4">
        <v>4739905480</v>
      </c>
      <c r="E42" s="9">
        <f t="shared" si="0"/>
        <v>3.4411020913880902E-2</v>
      </c>
      <c r="G42" s="4">
        <v>45926928225</v>
      </c>
      <c r="I42" s="9">
        <f t="shared" si="1"/>
        <v>4.2387027658762781E-2</v>
      </c>
    </row>
    <row r="43" spans="1:9" s="4" customFormat="1" ht="21">
      <c r="A43" s="8" t="s">
        <v>66</v>
      </c>
      <c r="C43" s="4">
        <v>936131506</v>
      </c>
      <c r="E43" s="9">
        <f t="shared" si="0"/>
        <v>6.7961778915280871E-3</v>
      </c>
      <c r="G43" s="4">
        <v>8715543783</v>
      </c>
      <c r="I43" s="9">
        <f t="shared" si="1"/>
        <v>8.0437775760078944E-3</v>
      </c>
    </row>
    <row r="44" spans="1:9" s="4" customFormat="1" ht="21">
      <c r="A44" s="8" t="s">
        <v>66</v>
      </c>
      <c r="C44" s="4">
        <v>548383564</v>
      </c>
      <c r="E44" s="9">
        <f t="shared" si="0"/>
        <v>3.9811845129098539E-3</v>
      </c>
      <c r="G44" s="4">
        <v>5470992189</v>
      </c>
      <c r="I44" s="9">
        <f t="shared" si="1"/>
        <v>5.0493056295845516E-3</v>
      </c>
    </row>
    <row r="45" spans="1:9" s="4" customFormat="1" ht="21">
      <c r="A45" s="8" t="s">
        <v>66</v>
      </c>
      <c r="C45" s="4">
        <v>559808220</v>
      </c>
      <c r="E45" s="9">
        <f t="shared" si="0"/>
        <v>4.0641258454340405E-3</v>
      </c>
      <c r="G45" s="4">
        <v>5757700997</v>
      </c>
      <c r="I45" s="9">
        <f t="shared" si="1"/>
        <v>5.3139158407262506E-3</v>
      </c>
    </row>
    <row r="46" spans="1:9" s="4" customFormat="1" ht="21">
      <c r="A46" s="8" t="s">
        <v>66</v>
      </c>
      <c r="C46" s="4">
        <v>3590136988</v>
      </c>
      <c r="E46" s="9">
        <f t="shared" si="0"/>
        <v>2.6063869733065941E-2</v>
      </c>
      <c r="G46" s="4">
        <v>39665309606</v>
      </c>
      <c r="I46" s="9">
        <f t="shared" si="1"/>
        <v>3.660803455275962E-2</v>
      </c>
    </row>
    <row r="47" spans="1:9" s="4" customFormat="1" ht="21">
      <c r="A47" s="8" t="s">
        <v>66</v>
      </c>
      <c r="C47" s="4">
        <v>7234389044</v>
      </c>
      <c r="E47" s="9">
        <f t="shared" si="0"/>
        <v>5.2520606949367873E-2</v>
      </c>
      <c r="G47" s="4">
        <v>79525289132</v>
      </c>
      <c r="I47" s="9">
        <f t="shared" si="1"/>
        <v>7.3395734491432801E-2</v>
      </c>
    </row>
    <row r="48" spans="1:9" s="4" customFormat="1" ht="21">
      <c r="A48" s="8" t="s">
        <v>66</v>
      </c>
      <c r="C48" s="4">
        <v>2209923286</v>
      </c>
      <c r="E48" s="9">
        <f t="shared" si="0"/>
        <v>1.6043720013720276E-2</v>
      </c>
      <c r="G48" s="4">
        <v>26008841155</v>
      </c>
      <c r="I48" s="9">
        <f t="shared" si="1"/>
        <v>2.4004162960963034E-2</v>
      </c>
    </row>
    <row r="49" spans="1:9" s="4" customFormat="1" ht="21">
      <c r="A49" s="8" t="s">
        <v>66</v>
      </c>
      <c r="C49" s="4">
        <v>4530920544</v>
      </c>
      <c r="E49" s="9">
        <f t="shared" si="0"/>
        <v>3.2893820827565666E-2</v>
      </c>
      <c r="G49" s="4">
        <v>51126242727</v>
      </c>
      <c r="I49" s="9">
        <f t="shared" si="1"/>
        <v>4.7185595647529693E-2</v>
      </c>
    </row>
    <row r="50" spans="1:9" s="4" customFormat="1" ht="21">
      <c r="A50" s="8" t="s">
        <v>66</v>
      </c>
      <c r="C50" s="4">
        <v>2663852055</v>
      </c>
      <c r="E50" s="9">
        <f t="shared" si="0"/>
        <v>1.9339176522163395E-2</v>
      </c>
      <c r="G50" s="4">
        <v>29274182941</v>
      </c>
      <c r="I50" s="9">
        <f t="shared" si="1"/>
        <v>2.7017822657958716E-2</v>
      </c>
    </row>
    <row r="51" spans="1:9" s="4" customFormat="1" ht="21">
      <c r="A51" s="8" t="s">
        <v>66</v>
      </c>
      <c r="C51" s="4">
        <v>6586027397</v>
      </c>
      <c r="E51" s="9">
        <f t="shared" si="0"/>
        <v>4.7813596168495662E-2</v>
      </c>
      <c r="G51" s="4">
        <v>74372481498</v>
      </c>
      <c r="I51" s="9">
        <f t="shared" si="1"/>
        <v>6.8640088770198809E-2</v>
      </c>
    </row>
    <row r="52" spans="1:9" s="4" customFormat="1" ht="21">
      <c r="A52" s="8" t="s">
        <v>66</v>
      </c>
      <c r="C52" s="4">
        <v>296375348</v>
      </c>
      <c r="E52" s="9">
        <f t="shared" si="0"/>
        <v>2.1516417028608617E-3</v>
      </c>
      <c r="G52" s="4">
        <v>3119202032</v>
      </c>
      <c r="I52" s="9">
        <f t="shared" si="1"/>
        <v>2.8787839272839386E-3</v>
      </c>
    </row>
    <row r="53" spans="1:9" s="4" customFormat="1" ht="21">
      <c r="A53" s="8" t="s">
        <v>66</v>
      </c>
      <c r="C53" s="4">
        <v>182794522</v>
      </c>
      <c r="E53" s="9">
        <f t="shared" si="0"/>
        <v>1.3270615091431871E-3</v>
      </c>
      <c r="G53" s="4">
        <v>2473248553</v>
      </c>
      <c r="I53" s="9">
        <f t="shared" si="1"/>
        <v>2.2826184740555012E-3</v>
      </c>
    </row>
    <row r="54" spans="1:9" s="4" customFormat="1" ht="21">
      <c r="A54" s="8" t="s">
        <v>66</v>
      </c>
      <c r="C54" s="4">
        <v>1498323294</v>
      </c>
      <c r="E54" s="9">
        <f t="shared" si="0"/>
        <v>1.0877608092216414E-2</v>
      </c>
      <c r="G54" s="4">
        <v>16565163330</v>
      </c>
      <c r="I54" s="9">
        <f t="shared" si="1"/>
        <v>1.5288373583374636E-2</v>
      </c>
    </row>
    <row r="55" spans="1:9" s="4" customFormat="1" ht="21">
      <c r="A55" s="8" t="s">
        <v>65</v>
      </c>
      <c r="C55" s="4">
        <v>267315949</v>
      </c>
      <c r="E55" s="9">
        <f t="shared" si="0"/>
        <v>1.9406747139719166E-3</v>
      </c>
      <c r="G55" s="4">
        <v>2120710613</v>
      </c>
      <c r="I55" s="9">
        <f t="shared" si="1"/>
        <v>1.9572530296187206E-3</v>
      </c>
    </row>
    <row r="56" spans="1:9" s="4" customFormat="1" ht="21">
      <c r="A56" s="8" t="s">
        <v>65</v>
      </c>
      <c r="C56" s="4">
        <v>148796251</v>
      </c>
      <c r="E56" s="9">
        <f t="shared" si="0"/>
        <v>1.0802390314897318E-3</v>
      </c>
      <c r="G56" s="4">
        <v>1625762804</v>
      </c>
      <c r="I56" s="9">
        <f t="shared" si="1"/>
        <v>1.5004542128777597E-3</v>
      </c>
    </row>
    <row r="57" spans="1:9" s="4" customFormat="1" ht="21">
      <c r="A57" s="8" t="s">
        <v>66</v>
      </c>
      <c r="C57" s="4">
        <v>4694761645</v>
      </c>
      <c r="E57" s="9">
        <f t="shared" si="0"/>
        <v>3.408328327082609E-2</v>
      </c>
      <c r="G57" s="4">
        <v>50813558594</v>
      </c>
      <c r="I57" s="9">
        <f t="shared" si="1"/>
        <v>4.6897012206264126E-2</v>
      </c>
    </row>
    <row r="58" spans="1:9" s="4" customFormat="1" ht="21">
      <c r="A58" s="8" t="s">
        <v>66</v>
      </c>
      <c r="C58" s="4">
        <v>1629468486</v>
      </c>
      <c r="E58" s="9">
        <f t="shared" si="0"/>
        <v>1.1829703015566431E-2</v>
      </c>
      <c r="G58" s="4">
        <v>23312757096</v>
      </c>
      <c r="I58" s="9">
        <f t="shared" si="1"/>
        <v>2.1515884428174606E-2</v>
      </c>
    </row>
    <row r="59" spans="1:9" s="4" customFormat="1" ht="21">
      <c r="A59" s="8" t="s">
        <v>66</v>
      </c>
      <c r="C59" s="4">
        <v>9512482185</v>
      </c>
      <c r="E59" s="9">
        <f t="shared" si="0"/>
        <v>6.9059230145440478E-2</v>
      </c>
      <c r="G59" s="4">
        <v>104781532979</v>
      </c>
      <c r="I59" s="9">
        <f t="shared" si="1"/>
        <v>9.6705307935025464E-2</v>
      </c>
    </row>
    <row r="60" spans="1:9" s="4" customFormat="1" ht="21">
      <c r="A60" s="8" t="s">
        <v>66</v>
      </c>
      <c r="C60" s="4">
        <v>342739727</v>
      </c>
      <c r="E60" s="9">
        <f t="shared" si="0"/>
        <v>2.4882403169387314E-3</v>
      </c>
      <c r="G60" s="4">
        <v>3203054742</v>
      </c>
      <c r="I60" s="9">
        <f t="shared" si="1"/>
        <v>2.9561735388995806E-3</v>
      </c>
    </row>
    <row r="61" spans="1:9" s="4" customFormat="1" ht="21">
      <c r="A61" s="8" t="s">
        <v>65</v>
      </c>
      <c r="C61" s="4">
        <v>146278271</v>
      </c>
      <c r="E61" s="9">
        <f t="shared" si="0"/>
        <v>1.0619588647635518E-3</v>
      </c>
      <c r="G61" s="4">
        <v>2514557239</v>
      </c>
      <c r="I61" s="9">
        <f t="shared" si="1"/>
        <v>2.3207432188120216E-3</v>
      </c>
    </row>
    <row r="62" spans="1:9" s="4" customFormat="1" ht="21">
      <c r="A62" s="8" t="s">
        <v>65</v>
      </c>
      <c r="C62" s="4">
        <v>192766169</v>
      </c>
      <c r="E62" s="9">
        <f t="shared" si="0"/>
        <v>1.3994542087256347E-3</v>
      </c>
      <c r="G62" s="4">
        <v>5317981165</v>
      </c>
      <c r="I62" s="9">
        <f t="shared" si="1"/>
        <v>4.9080882053621063E-3</v>
      </c>
    </row>
    <row r="63" spans="1:9" s="4" customFormat="1" ht="21">
      <c r="A63" s="8" t="s">
        <v>67</v>
      </c>
      <c r="C63" s="4">
        <v>784</v>
      </c>
      <c r="E63" s="9">
        <f t="shared" si="0"/>
        <v>5.6917253962799752E-9</v>
      </c>
      <c r="G63" s="4">
        <v>1678</v>
      </c>
      <c r="I63" s="9">
        <f t="shared" si="1"/>
        <v>1.5486651330773592E-9</v>
      </c>
    </row>
    <row r="64" spans="1:9" s="4" customFormat="1" ht="21">
      <c r="A64" s="8" t="s">
        <v>65</v>
      </c>
      <c r="C64" s="4">
        <v>725857641</v>
      </c>
      <c r="E64" s="9">
        <f t="shared" si="0"/>
        <v>5.2696203690861905E-3</v>
      </c>
      <c r="G64" s="4">
        <v>4246330460</v>
      </c>
      <c r="I64" s="9">
        <f t="shared" si="1"/>
        <v>3.9190369052004431E-3</v>
      </c>
    </row>
    <row r="65" spans="1:9" s="4" customFormat="1" ht="21">
      <c r="A65" s="8" t="s">
        <v>65</v>
      </c>
      <c r="C65" s="4">
        <v>189628846</v>
      </c>
      <c r="E65" s="9">
        <f t="shared" si="0"/>
        <v>1.3766777023539087E-3</v>
      </c>
      <c r="G65" s="4">
        <v>1093756227</v>
      </c>
      <c r="I65" s="9">
        <f t="shared" si="1"/>
        <v>1.0094529993093834E-3</v>
      </c>
    </row>
    <row r="66" spans="1:9" s="4" customFormat="1" ht="21">
      <c r="A66" s="8" t="s">
        <v>66</v>
      </c>
      <c r="C66" s="4">
        <v>4889753426</v>
      </c>
      <c r="E66" s="9">
        <f t="shared" si="0"/>
        <v>3.5498895097335739E-2</v>
      </c>
      <c r="G66" s="4">
        <v>31943457514</v>
      </c>
      <c r="I66" s="9">
        <f t="shared" si="1"/>
        <v>2.9481358094082109E-2</v>
      </c>
    </row>
    <row r="67" spans="1:9" s="4" customFormat="1" ht="21">
      <c r="A67" s="8" t="s">
        <v>66</v>
      </c>
      <c r="C67" s="4">
        <v>3404547945</v>
      </c>
      <c r="E67" s="9">
        <f t="shared" si="0"/>
        <v>2.4716520409960842E-2</v>
      </c>
      <c r="G67" s="4">
        <v>22241005471</v>
      </c>
      <c r="I67" s="9">
        <f t="shared" si="1"/>
        <v>2.0526739986603391E-2</v>
      </c>
    </row>
    <row r="68" spans="1:9" s="4" customFormat="1" ht="21">
      <c r="A68" s="8" t="s">
        <v>66</v>
      </c>
      <c r="C68" s="4">
        <v>1188164384</v>
      </c>
      <c r="E68" s="9">
        <f t="shared" si="0"/>
        <v>8.6258997440920322E-3</v>
      </c>
      <c r="G68" s="4">
        <v>7768947933</v>
      </c>
      <c r="I68" s="9">
        <f t="shared" si="1"/>
        <v>7.1701423030575209E-3</v>
      </c>
    </row>
    <row r="69" spans="1:9" s="4" customFormat="1" ht="21">
      <c r="A69" s="8" t="s">
        <v>66</v>
      </c>
      <c r="C69" s="4">
        <v>5735178082</v>
      </c>
      <c r="E69" s="9">
        <f t="shared" si="0"/>
        <v>4.1636554517229182E-2</v>
      </c>
      <c r="G69" s="4">
        <v>37341923259</v>
      </c>
      <c r="I69" s="9">
        <f t="shared" si="1"/>
        <v>3.4463727385735263E-2</v>
      </c>
    </row>
    <row r="70" spans="1:9" s="4" customFormat="1" ht="21">
      <c r="A70" s="8" t="s">
        <v>66</v>
      </c>
      <c r="C70" s="4">
        <v>1165315070</v>
      </c>
      <c r="E70" s="9">
        <f t="shared" si="0"/>
        <v>8.4600170645239507E-3</v>
      </c>
      <c r="G70" s="4">
        <v>6905260246</v>
      </c>
      <c r="I70" s="9">
        <f t="shared" si="1"/>
        <v>6.3730248973810416E-3</v>
      </c>
    </row>
    <row r="71" spans="1:9" s="4" customFormat="1" ht="21">
      <c r="A71" s="8" t="s">
        <v>66</v>
      </c>
      <c r="C71" s="4">
        <v>1159374246</v>
      </c>
      <c r="E71" s="9">
        <f t="shared" si="0"/>
        <v>8.416887550702995E-3</v>
      </c>
      <c r="G71" s="4">
        <v>7001476168</v>
      </c>
      <c r="I71" s="9">
        <f t="shared" si="1"/>
        <v>6.4618248042036227E-3</v>
      </c>
    </row>
    <row r="72" spans="1:9" s="4" customFormat="1" ht="21">
      <c r="A72" s="8" t="s">
        <v>66</v>
      </c>
      <c r="C72" s="4">
        <v>716554522</v>
      </c>
      <c r="E72" s="9">
        <f t="shared" si="0"/>
        <v>5.2020810850595131E-3</v>
      </c>
      <c r="G72" s="4">
        <v>4246058058</v>
      </c>
      <c r="I72" s="9">
        <f t="shared" si="1"/>
        <v>3.9187854990743523E-3</v>
      </c>
    </row>
    <row r="73" spans="1:9" s="4" customFormat="1" ht="21">
      <c r="A73" s="8" t="s">
        <v>66</v>
      </c>
      <c r="C73" s="4">
        <v>317376987</v>
      </c>
      <c r="E73" s="9">
        <f t="shared" ref="E73:E115" si="2">C73/$C$116</f>
        <v>2.3041105320187748E-3</v>
      </c>
      <c r="G73" s="4">
        <v>1880667933</v>
      </c>
      <c r="I73" s="9">
        <f t="shared" ref="I73:I115" si="3">G73/$G$116</f>
        <v>1.7357120707590984E-3</v>
      </c>
    </row>
    <row r="74" spans="1:9" s="4" customFormat="1" ht="21">
      <c r="A74" s="8" t="s">
        <v>66</v>
      </c>
      <c r="C74" s="4">
        <v>1076659727</v>
      </c>
      <c r="E74" s="9">
        <f t="shared" si="2"/>
        <v>7.8163922338236793E-3</v>
      </c>
      <c r="G74" s="4">
        <v>6379918888</v>
      </c>
      <c r="I74" s="9">
        <f t="shared" si="3"/>
        <v>5.8881751690746586E-3</v>
      </c>
    </row>
    <row r="75" spans="1:9" s="4" customFormat="1" ht="21">
      <c r="A75" s="8" t="s">
        <v>66</v>
      </c>
      <c r="C75" s="4">
        <v>1741574794</v>
      </c>
      <c r="E75" s="9">
        <f t="shared" si="2"/>
        <v>1.2643578424146514E-2</v>
      </c>
      <c r="G75" s="4">
        <v>10319979169</v>
      </c>
      <c r="I75" s="9">
        <f t="shared" si="3"/>
        <v>9.5245482199731585E-3</v>
      </c>
    </row>
    <row r="76" spans="1:9" s="4" customFormat="1" ht="21">
      <c r="A76" s="8" t="s">
        <v>66</v>
      </c>
      <c r="C76" s="4">
        <v>360562191</v>
      </c>
      <c r="E76" s="9">
        <f t="shared" si="2"/>
        <v>2.6176288003227693E-3</v>
      </c>
      <c r="G76" s="4">
        <v>2136568750</v>
      </c>
      <c r="I76" s="9">
        <f t="shared" si="3"/>
        <v>1.971888872197662E-3</v>
      </c>
    </row>
    <row r="77" spans="1:9" s="4" customFormat="1" ht="21">
      <c r="A77" s="8" t="s">
        <v>66</v>
      </c>
      <c r="C77" s="4">
        <v>1838401647</v>
      </c>
      <c r="E77" s="9">
        <f t="shared" si="2"/>
        <v>1.3346527222950044E-2</v>
      </c>
      <c r="G77" s="4">
        <v>12349254234</v>
      </c>
      <c r="I77" s="9">
        <f t="shared" si="3"/>
        <v>1.1397413260848482E-2</v>
      </c>
    </row>
    <row r="78" spans="1:9" s="4" customFormat="1" ht="21">
      <c r="A78" s="8" t="s">
        <v>65</v>
      </c>
      <c r="C78" s="4">
        <v>91943822</v>
      </c>
      <c r="E78" s="9">
        <f t="shared" si="2"/>
        <v>6.6749870753628259E-4</v>
      </c>
      <c r="G78" s="4">
        <v>3615773567</v>
      </c>
      <c r="I78" s="9">
        <f t="shared" si="3"/>
        <v>3.3370813184241078E-3</v>
      </c>
    </row>
    <row r="79" spans="1:9" s="4" customFormat="1" ht="21">
      <c r="A79" s="8" t="s">
        <v>68</v>
      </c>
      <c r="C79" s="4">
        <v>24590</v>
      </c>
      <c r="E79" s="9">
        <f t="shared" si="2"/>
        <v>1.7851980547770995E-7</v>
      </c>
      <c r="G79" s="4">
        <v>49079</v>
      </c>
      <c r="I79" s="9">
        <f t="shared" si="3"/>
        <v>4.5296147834507575E-8</v>
      </c>
    </row>
    <row r="80" spans="1:9" s="4" customFormat="1" ht="21">
      <c r="A80" s="8" t="s">
        <v>65</v>
      </c>
      <c r="C80" s="4">
        <v>204281370</v>
      </c>
      <c r="E80" s="9">
        <f t="shared" si="2"/>
        <v>1.4830528847141152E-3</v>
      </c>
      <c r="G80" s="4">
        <v>1511964348</v>
      </c>
      <c r="I80" s="9">
        <f t="shared" si="3"/>
        <v>1.3954269774753532E-3</v>
      </c>
    </row>
    <row r="81" spans="1:9" s="4" customFormat="1" ht="21">
      <c r="A81" s="8" t="s">
        <v>69</v>
      </c>
      <c r="C81" s="4">
        <v>6970109588</v>
      </c>
      <c r="E81" s="9">
        <f t="shared" si="2"/>
        <v>5.0601976730706828E-2</v>
      </c>
      <c r="G81" s="4">
        <v>17438410946</v>
      </c>
      <c r="I81" s="9">
        <f t="shared" si="3"/>
        <v>1.609431406933538E-2</v>
      </c>
    </row>
    <row r="82" spans="1:9" s="4" customFormat="1" ht="21">
      <c r="A82" s="8" t="s">
        <v>69</v>
      </c>
      <c r="C82" s="4">
        <v>2925410958</v>
      </c>
      <c r="E82" s="9">
        <f t="shared" si="2"/>
        <v>2.1238055923730015E-2</v>
      </c>
      <c r="G82" s="4">
        <v>7319041085</v>
      </c>
      <c r="I82" s="9">
        <f t="shared" si="3"/>
        <v>6.7549128342670947E-3</v>
      </c>
    </row>
    <row r="83" spans="1:9" s="4" customFormat="1" ht="21">
      <c r="A83" s="8" t="s">
        <v>69</v>
      </c>
      <c r="C83" s="4">
        <v>2162260274</v>
      </c>
      <c r="E83" s="9">
        <f t="shared" si="2"/>
        <v>1.5697693513894259E-2</v>
      </c>
      <c r="G83" s="4">
        <v>5409726016</v>
      </c>
      <c r="I83" s="9">
        <f t="shared" si="3"/>
        <v>4.9927616570206749E-3</v>
      </c>
    </row>
    <row r="84" spans="1:9" s="4" customFormat="1" ht="21">
      <c r="A84" s="8" t="s">
        <v>69</v>
      </c>
      <c r="C84" s="4">
        <v>1526301370</v>
      </c>
      <c r="E84" s="9">
        <f t="shared" si="2"/>
        <v>1.1080724834191223E-2</v>
      </c>
      <c r="G84" s="4">
        <v>3818630112</v>
      </c>
      <c r="I84" s="9">
        <f t="shared" si="3"/>
        <v>3.5243023304968361E-3</v>
      </c>
    </row>
    <row r="85" spans="1:9" s="4" customFormat="1" ht="21">
      <c r="A85" s="8" t="s">
        <v>69</v>
      </c>
      <c r="C85" s="4">
        <v>915780821</v>
      </c>
      <c r="E85" s="9">
        <f t="shared" si="2"/>
        <v>6.6484348932548806E-3</v>
      </c>
      <c r="G85" s="4">
        <v>2291178076</v>
      </c>
      <c r="I85" s="9">
        <f t="shared" si="3"/>
        <v>2.1145814064198257E-3</v>
      </c>
    </row>
    <row r="86" spans="1:9" s="4" customFormat="1" ht="21">
      <c r="A86" s="8" t="s">
        <v>69</v>
      </c>
      <c r="C86" s="4">
        <v>763150685</v>
      </c>
      <c r="E86" s="9">
        <f t="shared" si="2"/>
        <v>5.5403624170956116E-3</v>
      </c>
      <c r="G86" s="4">
        <v>1909315042</v>
      </c>
      <c r="I86" s="9">
        <f t="shared" si="3"/>
        <v>1.7621511523274933E-3</v>
      </c>
    </row>
    <row r="87" spans="1:9" s="4" customFormat="1" ht="21">
      <c r="A87" s="8" t="s">
        <v>69</v>
      </c>
      <c r="C87" s="4">
        <v>635958904</v>
      </c>
      <c r="E87" s="9">
        <f t="shared" si="2"/>
        <v>4.6169686797030342E-3</v>
      </c>
      <c r="G87" s="4">
        <v>1591095877</v>
      </c>
      <c r="I87" s="9">
        <f t="shared" si="3"/>
        <v>1.4684593016049121E-3</v>
      </c>
    </row>
    <row r="88" spans="1:9" s="4" customFormat="1" ht="21">
      <c r="A88" s="8" t="s">
        <v>69</v>
      </c>
      <c r="C88" s="4">
        <v>585082191</v>
      </c>
      <c r="E88" s="9">
        <f t="shared" si="2"/>
        <v>4.247611180390091E-3</v>
      </c>
      <c r="G88" s="4">
        <v>1463808216</v>
      </c>
      <c r="I88" s="9">
        <f t="shared" si="3"/>
        <v>1.3509825659304957E-3</v>
      </c>
    </row>
    <row r="89" spans="1:9" s="4" customFormat="1" ht="21">
      <c r="A89" s="8" t="s">
        <v>69</v>
      </c>
      <c r="C89" s="4">
        <v>585082191</v>
      </c>
      <c r="E89" s="9">
        <f t="shared" si="2"/>
        <v>4.247611180390091E-3</v>
      </c>
      <c r="G89" s="4">
        <v>1463808216</v>
      </c>
      <c r="I89" s="9">
        <f t="shared" si="3"/>
        <v>1.3509825659304957E-3</v>
      </c>
    </row>
    <row r="90" spans="1:9" s="4" customFormat="1" ht="21">
      <c r="A90" s="8" t="s">
        <v>69</v>
      </c>
      <c r="C90" s="4">
        <v>407013697</v>
      </c>
      <c r="E90" s="9">
        <f t="shared" si="2"/>
        <v>2.9548599436845699E-3</v>
      </c>
      <c r="G90" s="4">
        <v>1018301362</v>
      </c>
      <c r="I90" s="9">
        <f t="shared" si="3"/>
        <v>9.398139536916485E-4</v>
      </c>
    </row>
    <row r="91" spans="1:9" s="4" customFormat="1" ht="21">
      <c r="A91" s="8" t="s">
        <v>69</v>
      </c>
      <c r="C91" s="4">
        <v>407013697</v>
      </c>
      <c r="E91" s="9">
        <f t="shared" si="2"/>
        <v>2.9548599436845699E-3</v>
      </c>
      <c r="G91" s="4">
        <v>1018301362</v>
      </c>
      <c r="I91" s="9">
        <f t="shared" si="3"/>
        <v>9.398139536916485E-4</v>
      </c>
    </row>
    <row r="92" spans="1:9" s="4" customFormat="1" ht="21">
      <c r="A92" s="8" t="s">
        <v>69</v>
      </c>
      <c r="C92" s="4">
        <v>356136986</v>
      </c>
      <c r="E92" s="9">
        <f t="shared" si="2"/>
        <v>2.5855024588913342E-3</v>
      </c>
      <c r="G92" s="4">
        <v>891013676</v>
      </c>
      <c r="I92" s="9">
        <f t="shared" si="3"/>
        <v>8.2233719494415199E-4</v>
      </c>
    </row>
    <row r="93" spans="1:9" s="4" customFormat="1" ht="21">
      <c r="A93" s="8" t="s">
        <v>69</v>
      </c>
      <c r="C93" s="4">
        <v>356136986</v>
      </c>
      <c r="E93" s="9">
        <f t="shared" si="2"/>
        <v>2.5855024588913342E-3</v>
      </c>
      <c r="G93" s="4">
        <v>891013676</v>
      </c>
      <c r="I93" s="9">
        <f t="shared" si="3"/>
        <v>8.2233719494415199E-4</v>
      </c>
    </row>
    <row r="94" spans="1:9" s="4" customFormat="1" ht="21">
      <c r="A94" s="8" t="s">
        <v>69</v>
      </c>
      <c r="C94" s="4">
        <v>279821917</v>
      </c>
      <c r="E94" s="9">
        <f t="shared" si="2"/>
        <v>2.0314662135518463E-3</v>
      </c>
      <c r="G94" s="4">
        <v>700082171</v>
      </c>
      <c r="I94" s="9">
        <f t="shared" si="3"/>
        <v>6.4612207897306404E-4</v>
      </c>
    </row>
    <row r="95" spans="1:9" s="4" customFormat="1" ht="21">
      <c r="A95" s="8" t="s">
        <v>65</v>
      </c>
      <c r="C95" s="4">
        <v>4257329260</v>
      </c>
      <c r="E95" s="9">
        <f t="shared" si="2"/>
        <v>3.0907588098811015E-2</v>
      </c>
      <c r="G95" s="4">
        <v>9416830158</v>
      </c>
      <c r="I95" s="9">
        <f t="shared" si="3"/>
        <v>8.6910110427925857E-3</v>
      </c>
    </row>
    <row r="96" spans="1:9" s="4" customFormat="1" ht="21">
      <c r="A96" s="8" t="s">
        <v>65</v>
      </c>
      <c r="C96" s="4">
        <v>3938283</v>
      </c>
      <c r="E96" s="9">
        <f t="shared" si="2"/>
        <v>2.8591358888823585E-5</v>
      </c>
      <c r="G96" s="4">
        <v>6215589</v>
      </c>
      <c r="I96" s="9">
        <f t="shared" si="3"/>
        <v>5.7365113026455126E-6</v>
      </c>
    </row>
    <row r="97" spans="1:9" s="4" customFormat="1" ht="21">
      <c r="A97" s="8" t="s">
        <v>69</v>
      </c>
      <c r="C97" s="4">
        <v>182</v>
      </c>
      <c r="E97" s="9">
        <f t="shared" si="2"/>
        <v>1.3212933955649944E-9</v>
      </c>
      <c r="G97" s="4">
        <v>182</v>
      </c>
      <c r="I97" s="9">
        <f t="shared" si="3"/>
        <v>1.6797202277716292E-10</v>
      </c>
    </row>
    <row r="98" spans="1:9" s="4" customFormat="1" ht="21">
      <c r="A98" s="8" t="s">
        <v>70</v>
      </c>
      <c r="C98" s="4">
        <v>20547</v>
      </c>
      <c r="E98" s="9">
        <f t="shared" si="2"/>
        <v>1.4916821647623042E-7</v>
      </c>
      <c r="G98" s="4">
        <v>20547</v>
      </c>
      <c r="I98" s="9">
        <f t="shared" si="3"/>
        <v>1.8963303032980035E-8</v>
      </c>
    </row>
    <row r="99" spans="1:9" s="4" customFormat="1" ht="21">
      <c r="A99" s="8" t="s">
        <v>69</v>
      </c>
      <c r="C99" s="4">
        <v>184293122</v>
      </c>
      <c r="E99" s="9">
        <f t="shared" si="2"/>
        <v>1.3379411260805152E-3</v>
      </c>
      <c r="G99" s="4">
        <v>184293122</v>
      </c>
      <c r="I99" s="9">
        <f t="shared" si="3"/>
        <v>1.700883982761454E-4</v>
      </c>
    </row>
    <row r="100" spans="1:9" s="4" customFormat="1" ht="21">
      <c r="A100" s="8" t="s">
        <v>69</v>
      </c>
      <c r="C100" s="4">
        <v>285324410</v>
      </c>
      <c r="E100" s="9">
        <f t="shared" si="2"/>
        <v>2.0714135083872453E-3</v>
      </c>
      <c r="G100" s="4">
        <v>285324410</v>
      </c>
      <c r="I100" s="9">
        <f t="shared" si="3"/>
        <v>2.6333251810659654E-4</v>
      </c>
    </row>
    <row r="101" spans="1:9" s="4" customFormat="1" ht="21">
      <c r="A101" s="8" t="s">
        <v>69</v>
      </c>
      <c r="C101" s="4">
        <v>613473286</v>
      </c>
      <c r="E101" s="9">
        <f t="shared" si="2"/>
        <v>4.4537263799305209E-3</v>
      </c>
      <c r="G101" s="4">
        <v>613473286</v>
      </c>
      <c r="I101" s="9">
        <f t="shared" si="3"/>
        <v>5.6618872950095045E-4</v>
      </c>
    </row>
    <row r="102" spans="1:9" s="4" customFormat="1" ht="21">
      <c r="A102" s="8" t="s">
        <v>69</v>
      </c>
      <c r="C102" s="4">
        <v>460832054</v>
      </c>
      <c r="E102" s="9">
        <f t="shared" si="2"/>
        <v>3.3455733484332464E-3</v>
      </c>
      <c r="G102" s="4">
        <v>460832054</v>
      </c>
      <c r="I102" s="9">
        <f t="shared" si="3"/>
        <v>4.2531259489524598E-4</v>
      </c>
    </row>
    <row r="103" spans="1:9" s="4" customFormat="1" ht="21">
      <c r="A103" s="8" t="s">
        <v>69</v>
      </c>
      <c r="C103" s="4">
        <v>300580766</v>
      </c>
      <c r="E103" s="9">
        <f t="shared" si="2"/>
        <v>2.1821724228003681E-3</v>
      </c>
      <c r="G103" s="4">
        <v>300580766</v>
      </c>
      <c r="I103" s="9">
        <f t="shared" si="3"/>
        <v>2.7741296303807186E-4</v>
      </c>
    </row>
    <row r="104" spans="1:9" s="4" customFormat="1" ht="21">
      <c r="A104" s="8" t="s">
        <v>69</v>
      </c>
      <c r="C104" s="4">
        <v>179225506</v>
      </c>
      <c r="E104" s="9">
        <f t="shared" si="2"/>
        <v>1.3011509746955728E-3</v>
      </c>
      <c r="G104" s="4">
        <v>179225506</v>
      </c>
      <c r="I104" s="9">
        <f t="shared" si="3"/>
        <v>1.6541137789055247E-4</v>
      </c>
    </row>
    <row r="105" spans="1:9" s="4" customFormat="1" ht="21">
      <c r="A105" s="8" t="s">
        <v>69</v>
      </c>
      <c r="C105" s="4">
        <v>212720794</v>
      </c>
      <c r="E105" s="9">
        <f t="shared" si="2"/>
        <v>1.544321869294185E-3</v>
      </c>
      <c r="G105" s="4">
        <v>212720794</v>
      </c>
      <c r="I105" s="9">
        <f t="shared" si="3"/>
        <v>1.9632495634584716E-4</v>
      </c>
    </row>
    <row r="106" spans="1:9" s="4" customFormat="1" ht="21">
      <c r="A106" s="8" t="s">
        <v>69</v>
      </c>
      <c r="C106" s="4">
        <v>599620190</v>
      </c>
      <c r="E106" s="9">
        <f t="shared" si="2"/>
        <v>4.3531549279913571E-3</v>
      </c>
      <c r="G106" s="4">
        <v>599620190</v>
      </c>
      <c r="I106" s="9">
        <f t="shared" si="3"/>
        <v>5.5340338578201511E-4</v>
      </c>
    </row>
    <row r="107" spans="1:9" s="4" customFormat="1" ht="21">
      <c r="A107" s="8" t="s">
        <v>69</v>
      </c>
      <c r="C107" s="4">
        <v>124472464</v>
      </c>
      <c r="E107" s="9">
        <f t="shared" si="2"/>
        <v>9.036518934774808E-4</v>
      </c>
      <c r="G107" s="4">
        <v>124472464</v>
      </c>
      <c r="I107" s="9">
        <f t="shared" si="3"/>
        <v>1.1487852504471203E-4</v>
      </c>
    </row>
    <row r="108" spans="1:9" s="4" customFormat="1" ht="21">
      <c r="A108" s="8" t="s">
        <v>69</v>
      </c>
      <c r="C108" s="4">
        <v>152801752</v>
      </c>
      <c r="E108" s="9">
        <f t="shared" si="2"/>
        <v>1.109318383232748E-3</v>
      </c>
      <c r="G108" s="4">
        <v>152801752</v>
      </c>
      <c r="I108" s="9">
        <f t="shared" si="3"/>
        <v>1.4102428223810109E-4</v>
      </c>
    </row>
    <row r="109" spans="1:9" s="4" customFormat="1" ht="21">
      <c r="A109" s="8" t="s">
        <v>69</v>
      </c>
      <c r="C109" s="4">
        <v>717590712</v>
      </c>
      <c r="E109" s="9">
        <f t="shared" si="2"/>
        <v>5.2096036729911092E-3</v>
      </c>
      <c r="G109" s="4">
        <v>717590712</v>
      </c>
      <c r="I109" s="9">
        <f t="shared" si="3"/>
        <v>6.6228111769639866E-4</v>
      </c>
    </row>
    <row r="110" spans="1:9" s="4" customFormat="1" ht="21">
      <c r="A110" s="8" t="s">
        <v>69</v>
      </c>
      <c r="C110" s="4">
        <v>400295094</v>
      </c>
      <c r="E110" s="9">
        <f t="shared" si="2"/>
        <v>2.906083868017959E-3</v>
      </c>
      <c r="G110" s="4">
        <v>400295094</v>
      </c>
      <c r="I110" s="9">
        <f t="shared" si="3"/>
        <v>3.6944162992832183E-4</v>
      </c>
    </row>
    <row r="111" spans="1:9" s="4" customFormat="1" ht="21">
      <c r="A111" s="8" t="s">
        <v>69</v>
      </c>
      <c r="C111" s="4">
        <v>424059040</v>
      </c>
      <c r="E111" s="9">
        <f t="shared" si="2"/>
        <v>3.0786066422067676E-3</v>
      </c>
      <c r="G111" s="4">
        <v>424059040</v>
      </c>
      <c r="I111" s="9">
        <f t="shared" si="3"/>
        <v>3.9137392706451563E-4</v>
      </c>
    </row>
    <row r="112" spans="1:9" s="4" customFormat="1" ht="21">
      <c r="A112" s="8" t="s">
        <v>69</v>
      </c>
      <c r="C112" s="4">
        <v>1463612546</v>
      </c>
      <c r="E112" s="9">
        <f t="shared" si="2"/>
        <v>1.0625613135691573E-2</v>
      </c>
      <c r="G112" s="4">
        <v>1463612546</v>
      </c>
      <c r="I112" s="9">
        <f t="shared" si="3"/>
        <v>1.3508019775475462E-3</v>
      </c>
    </row>
    <row r="113" spans="1:9" s="4" customFormat="1" ht="21">
      <c r="A113" s="8" t="s">
        <v>69</v>
      </c>
      <c r="C113" s="4">
        <v>285849122</v>
      </c>
      <c r="E113" s="9">
        <f t="shared" si="2"/>
        <v>2.075222840805782E-3</v>
      </c>
      <c r="G113" s="4">
        <v>285849122</v>
      </c>
      <c r="I113" s="9">
        <f t="shared" si="3"/>
        <v>2.6381678698580231E-4</v>
      </c>
    </row>
    <row r="114" spans="1:9" s="4" customFormat="1" ht="21">
      <c r="A114" s="8" t="s">
        <v>69</v>
      </c>
      <c r="C114" s="4">
        <v>384232684</v>
      </c>
      <c r="E114" s="9">
        <f t="shared" si="2"/>
        <v>2.7894731193923708E-3</v>
      </c>
      <c r="G114" s="4">
        <v>384232684</v>
      </c>
      <c r="I114" s="9">
        <f t="shared" si="3"/>
        <v>3.5461725905812331E-4</v>
      </c>
    </row>
    <row r="115" spans="1:9" s="4" customFormat="1" ht="21.75" thickBot="1">
      <c r="A115" s="8" t="s">
        <v>69</v>
      </c>
      <c r="C115" s="4">
        <v>431506848</v>
      </c>
      <c r="E115" s="9">
        <f t="shared" si="2"/>
        <v>3.1326766395794936E-3</v>
      </c>
      <c r="G115" s="4">
        <v>431506848</v>
      </c>
      <c r="I115" s="9">
        <f t="shared" si="3"/>
        <v>3.9824768187229545E-4</v>
      </c>
    </row>
    <row r="116" spans="1:9" s="10" customFormat="1" ht="24.75" thickBot="1">
      <c r="A116" s="10" t="s">
        <v>37</v>
      </c>
      <c r="C116" s="11">
        <f>SUM(C8:C115)</f>
        <v>137743820268</v>
      </c>
      <c r="E116" s="24">
        <f>SUM(E8:E115)</f>
        <v>0.99999999999999989</v>
      </c>
      <c r="G116" s="11">
        <f>SUM(G8:G115)</f>
        <v>1083513772061</v>
      </c>
      <c r="I116" s="24">
        <f>SUM(I8:I115)</f>
        <v>1.0000000000000002</v>
      </c>
    </row>
    <row r="117" spans="1:9" ht="15.75" thickTop="1"/>
  </sheetData>
  <mergeCells count="6">
    <mergeCell ref="G6:I6"/>
    <mergeCell ref="A2:I2"/>
    <mergeCell ref="A3:I3"/>
    <mergeCell ref="A4:I4"/>
    <mergeCell ref="A5:I5"/>
    <mergeCell ref="C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سهام</vt:lpstr>
      <vt:lpstr>واحد های صندوق</vt:lpstr>
      <vt:lpstr>اوراق مشارکت</vt:lpstr>
      <vt:lpstr>سپرده</vt:lpstr>
      <vt:lpstr> درآمدها</vt:lpstr>
      <vt:lpstr>سرمایه‌گذاری در سهام</vt:lpstr>
      <vt:lpstr>سرمایه گذاری در صندوق</vt:lpstr>
      <vt:lpstr>سرمایه‌گذاری در اوراق بهادار</vt:lpstr>
      <vt:lpstr>درآمد سپرده بانکی</vt:lpstr>
      <vt:lpstr>سایر درآمدها</vt:lpstr>
      <vt:lpstr>مبالغ تخصیص یافته</vt:lpstr>
      <vt:lpstr>درآمد سود سهام</vt:lpstr>
      <vt:lpstr>سود اوراق بهادار 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Gholami, Mohamad Hossein</dc:creator>
  <cp:lastModifiedBy>Akrami, Abbas</cp:lastModifiedBy>
  <dcterms:created xsi:type="dcterms:W3CDTF">2026-03-30T05:46:03Z</dcterms:created>
  <dcterms:modified xsi:type="dcterms:W3CDTF">2026-03-30T12:30:38Z</dcterms:modified>
</cp:coreProperties>
</file>