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oh.Gholami\Documents\MyJabberFiles\a.ghayouri@emofid.com\بازارگردانی\پرتفوی\16-پرتفوی تیر ماه منتهی به 14050431- بازارگردانی\"/>
    </mc:Choice>
  </mc:AlternateContent>
  <xr:revisionPtr revIDLastSave="0" documentId="13_ncr:1_{712426C4-EF90-4E41-8A2A-3DF44F6A3732}" xr6:coauthVersionLast="47" xr6:coauthVersionMax="47" xr10:uidLastSave="{00000000-0000-0000-0000-000000000000}"/>
  <bookViews>
    <workbookView xWindow="-120" yWindow="-120" windowWidth="29040" windowHeight="15720" tabRatio="885" activeTab="1" xr2:uid="{00000000-000D-0000-FFFF-FFFF00000000}"/>
  </bookViews>
  <sheets>
    <sheet name="بازارگردانی مفید" sheetId="16" r:id="rId1"/>
    <sheet name="سهام" sheetId="1" r:id="rId2"/>
    <sheet name="واحد های صندوق" sheetId="17" r:id="rId3"/>
    <sheet name="اوراق مشارکت" sheetId="3" r:id="rId4"/>
    <sheet name="سپرده" sheetId="6" r:id="rId5"/>
    <sheet name=" درآمدها" sheetId="15" r:id="rId6"/>
    <sheet name="سرمایه‌گذاری در سهام" sheetId="11" r:id="rId7"/>
    <sheet name="سرمایه‌گذاری در صندوق " sheetId="18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مبالغ تخصیص یافته" sheetId="19" r:id="rId12"/>
    <sheet name="درآمد سود سهام" sheetId="8" r:id="rId13"/>
    <sheet name="سود اوراق بهادار  " sheetId="7" r:id="rId14"/>
    <sheet name="سود سپرده بانکی" sheetId="20" r:id="rId15"/>
    <sheet name="درآمد ناشی از فروش" sheetId="10" r:id="rId16"/>
    <sheet name="درآمد ناشی از تغییر قیمت اوراق" sheetId="9" r:id="rId17"/>
  </sheets>
  <definedNames>
    <definedName name="_xlnm._FilterDatabase" localSheetId="15" hidden="1">'درآمد ناشی از فروش'!$A$7:$Q$45</definedName>
    <definedName name="_xlnm._FilterDatabase" localSheetId="14" hidden="1">'سود سپرده بانکی'!$A$7:$M$77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9" i="10" l="1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8" i="10"/>
  <c r="G21" i="10"/>
  <c r="M11" i="8" l="1"/>
  <c r="E10" i="14"/>
  <c r="C10" i="14"/>
  <c r="E11" i="15" s="1"/>
  <c r="I12" i="12"/>
  <c r="I13" i="12"/>
  <c r="I19" i="12"/>
  <c r="I20" i="12"/>
  <c r="I22" i="12"/>
  <c r="I23" i="12"/>
  <c r="E9" i="14"/>
  <c r="G8" i="11"/>
  <c r="E8" i="11"/>
  <c r="C8" i="11"/>
  <c r="G79" i="6"/>
  <c r="I17" i="6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8" i="9"/>
  <c r="I9" i="10"/>
  <c r="I9" i="18" s="1"/>
  <c r="I10" i="10"/>
  <c r="I10" i="18" s="1"/>
  <c r="I11" i="10"/>
  <c r="I11" i="18" s="1"/>
  <c r="I12" i="10"/>
  <c r="I12" i="18" s="1"/>
  <c r="I13" i="10"/>
  <c r="I13" i="18" s="1"/>
  <c r="I14" i="10"/>
  <c r="I14" i="18" s="1"/>
  <c r="I15" i="10"/>
  <c r="I15" i="18" s="1"/>
  <c r="I16" i="10"/>
  <c r="I16" i="18" s="1"/>
  <c r="I17" i="10"/>
  <c r="I17" i="18" s="1"/>
  <c r="I18" i="10"/>
  <c r="I18" i="18" s="1"/>
  <c r="I19" i="10"/>
  <c r="I20" i="10"/>
  <c r="I21" i="10"/>
  <c r="I19" i="18" s="1"/>
  <c r="I22" i="10"/>
  <c r="I20" i="18" s="1"/>
  <c r="I23" i="10"/>
  <c r="I21" i="18" s="1"/>
  <c r="I24" i="10"/>
  <c r="I25" i="10"/>
  <c r="I26" i="10"/>
  <c r="I27" i="10"/>
  <c r="I23" i="18" s="1"/>
  <c r="I28" i="10"/>
  <c r="I29" i="10"/>
  <c r="I24" i="18" s="1"/>
  <c r="I30" i="10"/>
  <c r="I25" i="18" s="1"/>
  <c r="I31" i="10"/>
  <c r="I26" i="18" s="1"/>
  <c r="I32" i="10"/>
  <c r="I27" i="18" s="1"/>
  <c r="I33" i="10"/>
  <c r="I28" i="18" s="1"/>
  <c r="I34" i="10"/>
  <c r="I29" i="18" s="1"/>
  <c r="I35" i="10"/>
  <c r="I36" i="10"/>
  <c r="I31" i="18" s="1"/>
  <c r="I37" i="10"/>
  <c r="I38" i="10"/>
  <c r="I33" i="18" s="1"/>
  <c r="I39" i="10"/>
  <c r="I40" i="10"/>
  <c r="I41" i="10"/>
  <c r="I42" i="10"/>
  <c r="I43" i="10"/>
  <c r="I10" i="12" s="1"/>
  <c r="I44" i="10"/>
  <c r="I11" i="12" s="1"/>
  <c r="I8" i="10"/>
  <c r="C19" i="7"/>
  <c r="M77" i="20"/>
  <c r="K77" i="20"/>
  <c r="I77" i="20"/>
  <c r="G77" i="20"/>
  <c r="E77" i="20"/>
  <c r="C77" i="20"/>
  <c r="S9" i="8"/>
  <c r="S10" i="8"/>
  <c r="S8" i="8"/>
  <c r="M9" i="8"/>
  <c r="M10" i="8"/>
  <c r="M8" i="8"/>
  <c r="G77" i="13"/>
  <c r="I16" i="13" s="1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8" i="12"/>
  <c r="I15" i="12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35" i="18"/>
  <c r="S8" i="18"/>
  <c r="Q36" i="18"/>
  <c r="O36" i="18"/>
  <c r="S9" i="11"/>
  <c r="S10" i="11"/>
  <c r="S11" i="11"/>
  <c r="S12" i="11"/>
  <c r="S13" i="11"/>
  <c r="S8" i="11"/>
  <c r="M36" i="18"/>
  <c r="C36" i="18"/>
  <c r="I33" i="13" l="1"/>
  <c r="I14" i="13"/>
  <c r="I62" i="13"/>
  <c r="I56" i="13"/>
  <c r="I40" i="13"/>
  <c r="I57" i="13"/>
  <c r="I38" i="13"/>
  <c r="I13" i="13"/>
  <c r="I73" i="13"/>
  <c r="I54" i="13"/>
  <c r="I32" i="13"/>
  <c r="I72" i="13"/>
  <c r="I49" i="13"/>
  <c r="I30" i="13"/>
  <c r="I70" i="13"/>
  <c r="I48" i="13"/>
  <c r="I25" i="13"/>
  <c r="I65" i="13"/>
  <c r="I46" i="13"/>
  <c r="I24" i="13"/>
  <c r="I64" i="13"/>
  <c r="I41" i="13"/>
  <c r="I22" i="13"/>
  <c r="I14" i="12"/>
  <c r="I21" i="12"/>
  <c r="I30" i="18"/>
  <c r="I22" i="18"/>
  <c r="I71" i="13"/>
  <c r="I63" i="13"/>
  <c r="I55" i="13"/>
  <c r="I47" i="13"/>
  <c r="I39" i="13"/>
  <c r="I31" i="13"/>
  <c r="I23" i="13"/>
  <c r="I10" i="13"/>
  <c r="I8" i="13"/>
  <c r="I69" i="13"/>
  <c r="I61" i="13"/>
  <c r="I53" i="13"/>
  <c r="I45" i="13"/>
  <c r="I37" i="13"/>
  <c r="I29" i="13"/>
  <c r="I21" i="13"/>
  <c r="I76" i="13"/>
  <c r="I68" i="13"/>
  <c r="I60" i="13"/>
  <c r="I52" i="13"/>
  <c r="I44" i="13"/>
  <c r="I36" i="13"/>
  <c r="I28" i="13"/>
  <c r="I19" i="13"/>
  <c r="I75" i="13"/>
  <c r="I67" i="13"/>
  <c r="I59" i="13"/>
  <c r="I51" i="13"/>
  <c r="I43" i="13"/>
  <c r="I35" i="13"/>
  <c r="I27" i="13"/>
  <c r="I18" i="13"/>
  <c r="I74" i="13"/>
  <c r="I66" i="13"/>
  <c r="I58" i="13"/>
  <c r="I50" i="13"/>
  <c r="I42" i="13"/>
  <c r="I34" i="13"/>
  <c r="I26" i="13"/>
  <c r="I15" i="13"/>
  <c r="I18" i="12"/>
  <c r="I25" i="12"/>
  <c r="I17" i="12"/>
  <c r="I9" i="12"/>
  <c r="I24" i="12"/>
  <c r="I16" i="12"/>
  <c r="I8" i="12"/>
  <c r="C26" i="12"/>
  <c r="I35" i="18"/>
  <c r="I34" i="18"/>
  <c r="I32" i="18"/>
  <c r="G36" i="18"/>
  <c r="I8" i="18"/>
  <c r="E36" i="18"/>
  <c r="I10" i="11"/>
  <c r="I11" i="11"/>
  <c r="I13" i="11"/>
  <c r="I9" i="11"/>
  <c r="I12" i="11"/>
  <c r="C14" i="11"/>
  <c r="I8" i="11"/>
  <c r="I45" i="10"/>
  <c r="Q45" i="10"/>
  <c r="I20" i="13"/>
  <c r="I12" i="13"/>
  <c r="I11" i="13"/>
  <c r="I17" i="13"/>
  <c r="I9" i="13"/>
  <c r="S36" i="18"/>
  <c r="I77" i="13" l="1"/>
  <c r="I36" i="18"/>
  <c r="K12" i="18" s="1"/>
  <c r="I14" i="11"/>
  <c r="U9" i="18"/>
  <c r="U17" i="18"/>
  <c r="U25" i="18"/>
  <c r="U33" i="18"/>
  <c r="U10" i="18"/>
  <c r="U18" i="18"/>
  <c r="U26" i="18"/>
  <c r="U34" i="18"/>
  <c r="U24" i="18"/>
  <c r="U11" i="18"/>
  <c r="U19" i="18"/>
  <c r="U27" i="18"/>
  <c r="U35" i="18"/>
  <c r="U30" i="18"/>
  <c r="U31" i="18"/>
  <c r="U32" i="18"/>
  <c r="U12" i="18"/>
  <c r="U20" i="18"/>
  <c r="U28" i="18"/>
  <c r="U22" i="18"/>
  <c r="U23" i="18"/>
  <c r="U16" i="18"/>
  <c r="U13" i="18"/>
  <c r="U21" i="18"/>
  <c r="U29" i="18"/>
  <c r="U14" i="18"/>
  <c r="U15" i="18"/>
  <c r="U8" i="18"/>
  <c r="E7" i="15" l="1"/>
  <c r="K25" i="18"/>
  <c r="K19" i="18"/>
  <c r="K34" i="18"/>
  <c r="K15" i="18"/>
  <c r="K32" i="18"/>
  <c r="K24" i="18"/>
  <c r="K13" i="18"/>
  <c r="K31" i="18"/>
  <c r="K14" i="18"/>
  <c r="K33" i="18"/>
  <c r="K35" i="18"/>
  <c r="K20" i="18"/>
  <c r="K23" i="18"/>
  <c r="K26" i="18"/>
  <c r="K9" i="18"/>
  <c r="K27" i="18"/>
  <c r="K21" i="18"/>
  <c r="K11" i="18"/>
  <c r="K30" i="18"/>
  <c r="K16" i="18"/>
  <c r="K22" i="18"/>
  <c r="K17" i="18"/>
  <c r="K8" i="18"/>
  <c r="K10" i="18"/>
  <c r="E8" i="15"/>
  <c r="K18" i="18"/>
  <c r="K28" i="18"/>
  <c r="K29" i="18"/>
  <c r="U36" i="18"/>
  <c r="K36" i="18" l="1"/>
  <c r="C79" i="6" l="1"/>
  <c r="I9" i="6"/>
  <c r="I10" i="6"/>
  <c r="I11" i="6"/>
  <c r="I12" i="6"/>
  <c r="I13" i="6"/>
  <c r="I14" i="6"/>
  <c r="I15" i="6"/>
  <c r="I16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8" i="6"/>
  <c r="E79" i="6"/>
  <c r="O27" i="3"/>
  <c r="K27" i="3"/>
  <c r="G27" i="3"/>
  <c r="U27" i="3"/>
  <c r="W27" i="3"/>
  <c r="I79" i="6" l="1"/>
  <c r="K79" i="6"/>
  <c r="Q10" i="3" l="1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9" i="3"/>
  <c r="E27" i="3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10" i="17"/>
  <c r="E38" i="17"/>
  <c r="W38" i="17"/>
  <c r="U38" i="17"/>
  <c r="O38" i="17"/>
  <c r="K38" i="17"/>
  <c r="G38" i="17"/>
  <c r="Q11" i="1"/>
  <c r="Q12" i="1"/>
  <c r="Q13" i="1"/>
  <c r="Q14" i="1"/>
  <c r="Q15" i="1"/>
  <c r="Q10" i="1"/>
  <c r="W16" i="1"/>
  <c r="U16" i="1"/>
  <c r="O16" i="1"/>
  <c r="K16" i="1"/>
  <c r="G16" i="1"/>
  <c r="E16" i="1"/>
  <c r="C77" i="13"/>
  <c r="Q26" i="12"/>
  <c r="O26" i="12"/>
  <c r="M26" i="12"/>
  <c r="K26" i="12"/>
  <c r="I26" i="12"/>
  <c r="G26" i="12"/>
  <c r="E26" i="12"/>
  <c r="S14" i="11"/>
  <c r="Q14" i="11"/>
  <c r="O14" i="11"/>
  <c r="M14" i="11"/>
  <c r="G14" i="11"/>
  <c r="E14" i="11"/>
  <c r="O45" i="10"/>
  <c r="M45" i="10"/>
  <c r="G45" i="10"/>
  <c r="E45" i="10"/>
  <c r="Q55" i="9"/>
  <c r="O55" i="9"/>
  <c r="M55" i="9"/>
  <c r="I55" i="9"/>
  <c r="G55" i="9"/>
  <c r="E55" i="9"/>
  <c r="S11" i="8"/>
  <c r="Q11" i="8"/>
  <c r="O11" i="8"/>
  <c r="K11" i="8"/>
  <c r="I11" i="8"/>
  <c r="M19" i="7"/>
  <c r="K19" i="7"/>
  <c r="I19" i="7"/>
  <c r="G19" i="7"/>
  <c r="E19" i="7"/>
  <c r="E10" i="15" l="1"/>
  <c r="E11" i="13"/>
  <c r="E19" i="13"/>
  <c r="E27" i="13"/>
  <c r="E35" i="13"/>
  <c r="E43" i="13"/>
  <c r="E51" i="13"/>
  <c r="E59" i="13"/>
  <c r="E67" i="13"/>
  <c r="E75" i="13"/>
  <c r="E16" i="13"/>
  <c r="E56" i="13"/>
  <c r="E42" i="13"/>
  <c r="E12" i="13"/>
  <c r="E20" i="13"/>
  <c r="E28" i="13"/>
  <c r="E36" i="13"/>
  <c r="E44" i="13"/>
  <c r="E52" i="13"/>
  <c r="E60" i="13"/>
  <c r="E68" i="13"/>
  <c r="E76" i="13"/>
  <c r="E40" i="13"/>
  <c r="E72" i="13"/>
  <c r="E26" i="13"/>
  <c r="E74" i="13"/>
  <c r="E13" i="13"/>
  <c r="E21" i="13"/>
  <c r="E29" i="13"/>
  <c r="E37" i="13"/>
  <c r="E45" i="13"/>
  <c r="E53" i="13"/>
  <c r="E61" i="13"/>
  <c r="E69" i="13"/>
  <c r="E8" i="13"/>
  <c r="E50" i="13"/>
  <c r="E14" i="13"/>
  <c r="E22" i="13"/>
  <c r="E30" i="13"/>
  <c r="E38" i="13"/>
  <c r="E46" i="13"/>
  <c r="E54" i="13"/>
  <c r="E62" i="13"/>
  <c r="E70" i="13"/>
  <c r="E24" i="13"/>
  <c r="E48" i="13"/>
  <c r="E64" i="13"/>
  <c r="E18" i="13"/>
  <c r="E58" i="13"/>
  <c r="E15" i="13"/>
  <c r="E23" i="13"/>
  <c r="E31" i="13"/>
  <c r="E39" i="13"/>
  <c r="E47" i="13"/>
  <c r="E55" i="13"/>
  <c r="E63" i="13"/>
  <c r="E71" i="13"/>
  <c r="E32" i="13"/>
  <c r="E34" i="13"/>
  <c r="E9" i="13"/>
  <c r="E17" i="13"/>
  <c r="E25" i="13"/>
  <c r="E33" i="13"/>
  <c r="E41" i="13"/>
  <c r="E49" i="13"/>
  <c r="E57" i="13"/>
  <c r="E65" i="13"/>
  <c r="E73" i="13"/>
  <c r="E10" i="13"/>
  <c r="E66" i="13"/>
  <c r="E9" i="15"/>
  <c r="U10" i="11"/>
  <c r="U11" i="11"/>
  <c r="U12" i="11"/>
  <c r="U13" i="11"/>
  <c r="U9" i="11"/>
  <c r="U8" i="11"/>
  <c r="U14" i="11" s="1"/>
  <c r="K8" i="11"/>
  <c r="K9" i="11"/>
  <c r="K10" i="11"/>
  <c r="K13" i="11"/>
  <c r="K11" i="11"/>
  <c r="K12" i="11"/>
  <c r="Y27" i="3"/>
  <c r="Y38" i="17"/>
  <c r="Y16" i="1"/>
  <c r="E77" i="13" l="1"/>
  <c r="I12" i="15"/>
  <c r="E12" i="15"/>
  <c r="G9" i="15" s="1"/>
  <c r="K14" i="11"/>
  <c r="G7" i="15" l="1"/>
  <c r="G8" i="15"/>
  <c r="G11" i="15"/>
  <c r="G10" i="15"/>
  <c r="G12" i="15" l="1"/>
</calcChain>
</file>

<file path=xl/sharedStrings.xml><?xml version="1.0" encoding="utf-8"?>
<sst xmlns="http://schemas.openxmlformats.org/spreadsheetml/2006/main" count="1636" uniqueCount="169">
  <si>
    <t>صندوق سرمایه‌گذاری اختصاصی بازارگردانی مفید</t>
  </si>
  <si>
    <t>صورت وضعیت پورتفوی</t>
  </si>
  <si>
    <t>برای ماه منتهی به 1405/04/31</t>
  </si>
  <si>
    <t>نام شرکت</t>
  </si>
  <si>
    <t>1405/03/31</t>
  </si>
  <si>
    <t>تغییرات طی دوره</t>
  </si>
  <si>
    <t>1405/04/31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</si>
  <si>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</si>
  <si>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</si>
  <si>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</si>
  <si>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</si>
  <si>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</si>
  <si>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</si>
  <si>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</si>
  <si>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</si>
  <si>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تداوم اطمینان تمدن-ثابت</t>
  </si>
  <si>
    <t>صندوق طلای عیار مفید</t>
  </si>
  <si>
    <t>صندوق س.توسعه اندوخته آینده-س</t>
  </si>
  <si>
    <t>بانک خاورمیانه</t>
  </si>
  <si>
    <t>صندوق ارمغان فیروزه آسیا-ثابت</t>
  </si>
  <si>
    <t>صندوق س شاخصی آرام مفید</t>
  </si>
  <si>
    <t>صندوق س. آوند مفید-د</t>
  </si>
  <si>
    <t>نیان الکترونیک</t>
  </si>
  <si>
    <t>صندوق س صنایع مفید1- بخشی</t>
  </si>
  <si>
    <t>صندوق س صنایع مفید2-بخشی</t>
  </si>
  <si>
    <t>صندوق س.درآمد ثابت پاسارگاد-د</t>
  </si>
  <si>
    <t>صندوق س صنایع مفید3- بخشی</t>
  </si>
  <si>
    <t>صندوق س.درآمد ثابت کارآمد-د</t>
  </si>
  <si>
    <t>ص.س.درآمد ثابت کیمیا-د</t>
  </si>
  <si>
    <t>صندوق س. اهرمی توان مفید-س</t>
  </si>
  <si>
    <t>صندوق س صنایع مفید4-بخشی</t>
  </si>
  <si>
    <t>صندوق س صنایع مفید5-بخشی</t>
  </si>
  <si>
    <t>صندوق س نگین سامان-ثابت</t>
  </si>
  <si>
    <t>صندوق س صنایع مفید6- بخشی</t>
  </si>
  <si>
    <t>صندوق س یاقوت آگاه-ثابت</t>
  </si>
  <si>
    <t>معدنکاران نسوز</t>
  </si>
  <si>
    <t>صندوق س سپر سرمایه بیدار- ثابت</t>
  </si>
  <si>
    <t>صندوق س. شاخصی هم وزن همسنگ-س</t>
  </si>
  <si>
    <t>بیمه زندگی مفید</t>
  </si>
  <si>
    <t>صندوق س. با درآمد ثابت کیان</t>
  </si>
  <si>
    <t>مجتمع کاشی و سنگ پرسپولیس یزد</t>
  </si>
  <si>
    <t>صندوق س نوع دوم افق آتی-ثابت</t>
  </si>
  <si>
    <t>کولان سل</t>
  </si>
  <si>
    <t>صندوق س. آرمان آتی کوثر-د</t>
  </si>
  <si>
    <t>صندوق س توسعه فولاد- ثابت</t>
  </si>
  <si>
    <t>صندوق س آوای فردای زاگرس-ثابت</t>
  </si>
  <si>
    <t>صندوق س.اعتماد آفرین پارسیان-د</t>
  </si>
  <si>
    <t>صندوق سرمایه گذاری ماهور-ثابت</t>
  </si>
  <si>
    <t>صندوق س. لبخند فارابی-د</t>
  </si>
  <si>
    <t/>
  </si>
  <si>
    <t>اطلاعات اوراق بهادار با درآمد ثابت</t>
  </si>
  <si>
    <t>نام اوراق</t>
  </si>
  <si>
    <t>قیمت بازار هر ورقه</t>
  </si>
  <si>
    <t>سلف موازی گروه صنعتی پاکشو</t>
  </si>
  <si>
    <t>سلف موازی پدیده شیمی قرن</t>
  </si>
  <si>
    <t>سلف موازی آریان کیمیاتک</t>
  </si>
  <si>
    <t>سلف موازی میلگرد تبریز</t>
  </si>
  <si>
    <t>سلف استاندارد خودروی کرمان</t>
  </si>
  <si>
    <t>سلف شیرفرادما سولیکو</t>
  </si>
  <si>
    <t>سلف موازی هیدروکربن آفتاب054</t>
  </si>
  <si>
    <t>صکوک مرابحه دعبید69-3ماهه23%</t>
  </si>
  <si>
    <t>مرابحه شهر فرش-مفید060921</t>
  </si>
  <si>
    <t>مرابحه اورند پیشرو-مفید051118</t>
  </si>
  <si>
    <t>اجاره اهداف مفید 14070531</t>
  </si>
  <si>
    <t>مرابحه طبیعت سبز-مفید060920</t>
  </si>
  <si>
    <t>مشارکت ش قم0612-3 ماهه 20.5%</t>
  </si>
  <si>
    <t>صکوک مرابحه پاکشو603-3ماهه23%</t>
  </si>
  <si>
    <t>مرابحه طبیعت سبز-مفید070311</t>
  </si>
  <si>
    <t>صکوک مرابحه شدوص810-3ماهه23%</t>
  </si>
  <si>
    <t>صکوک مرابحه دعبید802-3ماهه23%</t>
  </si>
  <si>
    <t>صکوک مرابحه دعبید803-بدون ضامن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</si>
  <si>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</si>
  <si>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</si>
  <si>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</si>
  <si>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</si>
  <si>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</si>
  <si>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</si>
  <si>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خاورمیانه ظفر</t>
  </si>
  <si>
    <t>بانک خاورمیانه آفریقا</t>
  </si>
  <si>
    <t>بانک تجارت کار</t>
  </si>
  <si>
    <t>بانک شهر مرکزی قم</t>
  </si>
  <si>
    <t>بانک ملی بورس اوراق بهادار</t>
  </si>
  <si>
    <t>بانک تجارت حافظ جنوبی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</si>
  <si>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</si>
  <si>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</si>
  <si>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</si>
  <si>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</si>
  <si>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</si>
  <si>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</si>
  <si>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</si>
  <si>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</si>
  <si>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</si>
  <si>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</si>
  <si>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</si>
  <si>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</si>
  <si>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</si>
  <si>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</si>
  <si>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</si>
  <si>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1405/04/22</t>
  </si>
  <si>
    <t>1405/04/10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</si>
  <si>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</si>
  <si>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</si>
  <si>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</si>
  <si>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</si>
  <si>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</si>
  <si>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</si>
  <si>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</si>
  <si>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</si>
  <si>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</si>
  <si>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</si>
  <si>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</si>
  <si>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</si>
  <si>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</si>
  <si>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</si>
  <si>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</si>
  <si>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1405/04/01</t>
  </si>
  <si>
    <t>طی تیر ماه</t>
  </si>
  <si>
    <t>از ابتدای سال مالی تا پایان تیر ماه</t>
  </si>
  <si>
    <t>از ابتدای سال مالی تا پایان تیرماه</t>
  </si>
  <si>
    <t>3-1-سرمایه‌گذاری در اوراق بهادار با درآمد ثابت یا علی‌الحساب</t>
  </si>
  <si>
    <t>یادداشت</t>
  </si>
  <si>
    <t>1-2-درآمد حاصل از سرمایه­گذاری در سهام و حق تقدم سهام: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</si>
  <si>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</si>
  <si>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</si>
  <si>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</si>
  <si>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از ابتدای سال مالی</t>
  </si>
  <si>
    <t>تا پایان تیر ماه</t>
  </si>
  <si>
    <t>جزئیات قراردادهای خرید و نگهداری اوراق با درآمد ثابت</t>
  </si>
  <si>
    <t>شرح</t>
  </si>
  <si>
    <t>نوع ارتباط با طرف قرارداد</t>
  </si>
  <si>
    <t>مبلغ اوراق بهادار واگذار شده</t>
  </si>
  <si>
    <t>بهای تمام شده درآمد عملیاتی/ هزینه بازارگردانی و تعهد پذیره نویسی</t>
  </si>
  <si>
    <t>میانگین نرخ بازده تا سر رسید اوراق بهادار</t>
  </si>
  <si>
    <t>هزینه  کارمزد خرید و نگهداری اوراق صعبید069 - صندوق حامی</t>
  </si>
  <si>
    <t>فروشنده</t>
  </si>
  <si>
    <t>هزینه کارمزد خرید و نگهداری اوراق اورند پیشرو052 -صندوق حامی</t>
  </si>
  <si>
    <t>هزینه کارمزد خرید و نگهداری اوراق اورند پیشرو052 -صندوق آوند</t>
  </si>
  <si>
    <t>هزینه کارمزد خرید و نگهداری اوراق اهداف 073 -  صندوق حامی</t>
  </si>
  <si>
    <t>هزینه کارمزد خرید و نگهداری اوراق صکشو603 - صندوق اندوخته ملت</t>
  </si>
  <si>
    <t>هزینه  کارمزد خرید و نگهداری اوراق صعبید069 - صندوق آوند</t>
  </si>
  <si>
    <t>هزینه کارمزد خرید و نگهداری اوراق عکرمان - صندوق حامی 2</t>
  </si>
  <si>
    <t>هزینه کارمزد خرید و نگهداری اوراق عکرمان - صندوق آوند</t>
  </si>
  <si>
    <t>هزینه کارمزد خرید و نگهداری اوراق سهیدرو - صندوق حامی</t>
  </si>
  <si>
    <t>هزینه کارمزد خرید و نگهداری اوراق طبیعت066 - صندوق آوند</t>
  </si>
  <si>
    <t>هزینه کارمزد خرید و نگهداری اوراق اهداف 073 -  صندوق آوند</t>
  </si>
  <si>
    <t>هزینه کارمزد خرید و نگهداری اوراق شهرداری قم - صندوق آوند</t>
  </si>
  <si>
    <t>هزینه کارمزد خرید و نگهداری اوراق شهرداری قم - صندوق حامی</t>
  </si>
  <si>
    <t xml:space="preserve">هزینه کارمزد خرید و نگهداری اوراق صعبید803- صندوق حامی </t>
  </si>
  <si>
    <t>هزینه کارمزد خرید و نگهداری اوراق صعبید803- صندوق حامی دوم</t>
  </si>
  <si>
    <t>هزینه کارمزد خرید و نگهداری اوراق صعبید803- صندوق آوند</t>
  </si>
  <si>
    <t>هزینه کارمزد خرید و نگهداری اوراق صعبید803- صندوق پاسارگاد</t>
  </si>
  <si>
    <t>سود اوراق بهادار با درآمد ثابت</t>
  </si>
  <si>
    <t>سود(زیان) حاصل از فروش اوراق بهادار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</si>
  <si>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</si>
  <si>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</si>
  <si>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</si>
  <si>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</si>
  <si>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</si>
  <si>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</si>
  <si>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</si>
  <si>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</si>
  <si>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5-2</t>
  </si>
  <si>
    <t>سایر درآمدهای تنزیل سود بانک</t>
  </si>
  <si>
    <t>درآمد حاصل از کارمزد بازارگردانی</t>
  </si>
  <si>
    <t>2-2-درآمد حاصل از سرمایه­گذاری در واحدهای صندوق:</t>
  </si>
  <si>
    <t>1- سرمایه گذاری ها</t>
  </si>
  <si>
    <t>1-1-سرمایه‌گذاری در سهام و حق تقدم سهام</t>
  </si>
  <si>
    <t>2-1-سرمایه‌گذاری در واحدهای صندوق های سرمایه گذاری</t>
  </si>
  <si>
    <t>4-1- سرمایه‌گذاری در  سپرده‌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</si>
</sst>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-;\(#,##0\)"/>
    <numFmt numFmtId="165" formatCode="0.0%"/>
    <numFmt numFmtId="166" formatCode="#,##0;\(#,##0\)"/>
  </numFmts>
  <fonts count="25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sz val="11"/>
      <color theme="1"/>
      <name val="Arial"/>
      <family val="2"/>
      <scheme val="minor"/>
    </font>
    <font>
      <sz val="11"/>
      <name val="Calibri"/>
      <family val="2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b/>
      <sz val="10"/>
      <color theme="1"/>
      <name val="B Nazanin"/>
      <charset val="178"/>
    </font>
    <font>
      <b/>
      <sz val="14"/>
      <color rgb="FF000000"/>
      <name val="B Nazanin"/>
      <charset val="178"/>
    </font>
    <font>
      <sz val="10"/>
      <color theme="1"/>
      <name val="B Nazanin"/>
      <charset val="178"/>
    </font>
    <font>
      <b/>
      <sz val="16"/>
      <name val="B Nazanin"/>
      <charset val="178"/>
    </font>
    <font>
      <sz val="14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2"/>
      <color theme="1"/>
      <name val="B Mitra"/>
      <charset val="178"/>
    </font>
    <font>
      <sz val="16"/>
      <color theme="1"/>
      <name val="B Mitra"/>
      <charset val="178"/>
    </font>
    <font>
      <sz val="14"/>
      <color theme="1"/>
      <name val="Arial"/>
      <family val="2"/>
      <charset val="178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" fillId="0" borderId="0"/>
    <xf numFmtId="0" fontId="24" fillId="0" borderId="0"/>
  </cellStyleXfs>
  <cellXfs count="69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1"/>
    <xf numFmtId="0" fontId="5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0" fontId="5" fillId="0" borderId="0" xfId="2" applyNumberFormat="1" applyFont="1" applyAlignment="1">
      <alignment horizontal="center"/>
    </xf>
    <xf numFmtId="164" fontId="11" fillId="0" borderId="0" xfId="0" applyNumberFormat="1" applyFont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0" fontId="11" fillId="0" borderId="2" xfId="2" applyNumberFormat="1" applyFont="1" applyBorder="1" applyAlignment="1">
      <alignment horizontal="center" vertical="center"/>
    </xf>
    <xf numFmtId="0" fontId="12" fillId="0" borderId="0" xfId="0" applyFont="1" applyAlignment="1">
      <alignment vertical="center" readingOrder="2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10" fontId="11" fillId="0" borderId="2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164" fontId="2" fillId="0" borderId="0" xfId="0" applyNumberFormat="1" applyFont="1"/>
    <xf numFmtId="164" fontId="6" fillId="0" borderId="1" xfId="0" applyNumberFormat="1" applyFont="1" applyBorder="1" applyAlignment="1">
      <alignment horizontal="center" vertical="center"/>
    </xf>
    <xf numFmtId="0" fontId="9" fillId="0" borderId="0" xfId="0" applyFont="1"/>
    <xf numFmtId="49" fontId="9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0" fontId="5" fillId="0" borderId="0" xfId="3" applyNumberFormat="1" applyFont="1" applyAlignment="1">
      <alignment horizontal="center"/>
    </xf>
    <xf numFmtId="165" fontId="5" fillId="0" borderId="0" xfId="3" applyNumberFormat="1" applyFont="1" applyAlignment="1">
      <alignment horizontal="center"/>
    </xf>
    <xf numFmtId="0" fontId="16" fillId="0" borderId="0" xfId="0" applyFont="1" applyAlignment="1">
      <alignment horizontal="center"/>
    </xf>
    <xf numFmtId="10" fontId="16" fillId="0" borderId="2" xfId="3" applyNumberFormat="1" applyFont="1" applyBorder="1" applyAlignment="1">
      <alignment horizontal="center"/>
    </xf>
    <xf numFmtId="10" fontId="16" fillId="0" borderId="2" xfId="0" applyNumberFormat="1" applyFont="1" applyBorder="1" applyAlignment="1">
      <alignment horizontal="center"/>
    </xf>
    <xf numFmtId="164" fontId="16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readingOrder="2"/>
    </xf>
    <xf numFmtId="9" fontId="11" fillId="0" borderId="2" xfId="3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7" fillId="0" borderId="0" xfId="0" applyFont="1"/>
    <xf numFmtId="0" fontId="6" fillId="0" borderId="0" xfId="4" applyFont="1" applyAlignment="1">
      <alignment vertical="center"/>
    </xf>
    <xf numFmtId="0" fontId="5" fillId="0" borderId="0" xfId="4" applyFont="1"/>
    <xf numFmtId="0" fontId="18" fillId="0" borderId="0" xfId="4" applyFont="1"/>
    <xf numFmtId="0" fontId="19" fillId="0" borderId="5" xfId="4" applyFont="1" applyBorder="1" applyAlignment="1">
      <alignment horizontal="center" vertical="center"/>
    </xf>
    <xf numFmtId="0" fontId="20" fillId="0" borderId="0" xfId="4" applyFont="1"/>
    <xf numFmtId="0" fontId="19" fillId="0" borderId="5" xfId="4" applyFont="1" applyBorder="1" applyAlignment="1">
      <alignment horizontal="center" vertical="center" wrapText="1"/>
    </xf>
    <xf numFmtId="0" fontId="18" fillId="0" borderId="6" xfId="4" applyFont="1" applyBorder="1"/>
    <xf numFmtId="3" fontId="18" fillId="0" borderId="6" xfId="4" applyNumberFormat="1" applyFont="1" applyBorder="1" applyAlignment="1">
      <alignment horizontal="center"/>
    </xf>
    <xf numFmtId="0" fontId="18" fillId="0" borderId="6" xfId="4" applyFont="1" applyBorder="1" applyAlignment="1">
      <alignment horizontal="center"/>
    </xf>
    <xf numFmtId="0" fontId="21" fillId="0" borderId="6" xfId="5" applyFont="1" applyBorder="1" applyAlignment="1">
      <alignment horizontal="center" vertical="center" wrapText="1" readingOrder="2"/>
    </xf>
    <xf numFmtId="0" fontId="6" fillId="0" borderId="0" xfId="4" applyFont="1" applyAlignment="1">
      <alignment horizontal="center" vertical="center"/>
    </xf>
    <xf numFmtId="166" fontId="22" fillId="0" borderId="0" xfId="4" applyNumberFormat="1" applyFont="1" applyAlignment="1">
      <alignment horizontal="center" vertical="center" readingOrder="2"/>
    </xf>
    <xf numFmtId="10" fontId="18" fillId="0" borderId="0" xfId="3" applyNumberFormat="1" applyFont="1" applyAlignment="1">
      <alignment horizontal="center"/>
    </xf>
    <xf numFmtId="10" fontId="22" fillId="0" borderId="0" xfId="3" applyNumberFormat="1" applyFont="1" applyBorder="1" applyAlignment="1">
      <alignment horizontal="center" vertical="center" readingOrder="2"/>
    </xf>
    <xf numFmtId="0" fontId="9" fillId="0" borderId="0" xfId="4" applyFont="1"/>
    <xf numFmtId="3" fontId="18" fillId="0" borderId="0" xfId="4" applyNumberFormat="1" applyFont="1" applyAlignment="1">
      <alignment horizontal="center"/>
    </xf>
    <xf numFmtId="10" fontId="18" fillId="0" borderId="0" xfId="3" applyNumberFormat="1" applyFont="1" applyBorder="1" applyAlignment="1">
      <alignment horizontal="center"/>
    </xf>
    <xf numFmtId="3" fontId="5" fillId="0" borderId="0" xfId="4" applyNumberFormat="1" applyFont="1"/>
    <xf numFmtId="0" fontId="23" fillId="0" borderId="0" xfId="0" applyFont="1"/>
    <xf numFmtId="0" fontId="6" fillId="0" borderId="1" xfId="0" applyFont="1" applyBorder="1" applyAlignment="1">
      <alignment vertical="center"/>
    </xf>
    <xf numFmtId="164" fontId="5" fillId="0" borderId="3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/>
    <xf numFmtId="3" fontId="18" fillId="0" borderId="6" xfId="4" applyNumberFormat="1" applyFont="1" applyFill="1" applyBorder="1" applyAlignment="1">
      <alignment horizontal="center"/>
    </xf>
    <xf numFmtId="0" fontId="21" fillId="0" borderId="6" xfId="5" applyFont="1" applyFill="1" applyBorder="1" applyAlignment="1">
      <alignment horizontal="center" vertical="center" wrapText="1" readingOrder="2"/>
    </xf>
    <xf numFmtId="10" fontId="22" fillId="0" borderId="0" xfId="3" applyNumberFormat="1" applyFont="1" applyBorder="1" applyAlignment="1">
      <alignment horizontal="right" vertical="center" readingOrder="2"/>
    </xf>
    <xf numFmtId="0" fontId="9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readingOrder="2"/>
    </xf>
    <xf numFmtId="0" fontId="6" fillId="0" borderId="1" xfId="0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7">
    <cellStyle name="Normal" xfId="0" builtinId="0"/>
    <cellStyle name="Normal 2" xfId="1" xr:uid="{C6DB7669-A18C-4739-8E32-5FB42B3C43FC}"/>
    <cellStyle name="Normal 2 2" xfId="4" xr:uid="{DBB39DC1-4CED-43A5-A6EB-8D40FF213379}"/>
    <cellStyle name="Normal 2 2 2" xfId="5" xr:uid="{EC705784-14CB-4E04-A5F8-F964C9B16330}"/>
    <cellStyle name="Normal 3" xfId="6" xr:uid="{30376926-F1F1-4E8D-9FDF-D57F7C2D3159}"/>
    <cellStyle name="Percent" xfId="2" builtinId="5"/>
    <cellStyle name="Percent 2" xfId="3" xr:uid="{079FE5B5-A182-4C2D-BFBF-DFD400EA32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19</xdr:col>
      <xdr:colOff>344767</xdr:colOff>
      <xdr:row>42</xdr:row>
      <xdr:rowOff>105825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F11A5B-E530-4307-AE56-DA2EA09DC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772233" y="180975"/>
          <a:ext cx="13374967" cy="752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6F0D-C4B2-4CBF-811F-CF5E1C6644F3}">
  <dimension ref="A1"/>
  <sheetViews>
    <sheetView rightToLeft="1" zoomScale="85" zoomScaleNormal="85" workbookViewId="0">
      <selection activeCell="W21" sqref="W21"/>
    </sheetView>
  </sheetViews>
  <sheetFormatPr defaultRowHeight="14.25" x14ac:dyDescent="0.2"/>
  <cols>
    <col min="1" max="16384" width="9.140625" style="3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78"/>
  <sheetViews>
    <sheetView rightToLeft="1" workbookViewId="0">
      <selection activeCell="A79" sqref="A79:XFD81"/>
    </sheetView>
  </sheetViews>
  <sheetFormatPr defaultRowHeight="18.75" x14ac:dyDescent="0.45"/>
  <cols>
    <col min="1" max="1" width="18.85546875" style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1" spans="1:10" s="4" customFormat="1" x14ac:dyDescent="0.45"/>
    <row r="2" spans="1:10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</row>
    <row r="3" spans="1:10" s="4" customFormat="1" ht="26.25" x14ac:dyDescent="0.45">
      <c r="A3" s="64" t="s">
        <v>84</v>
      </c>
      <c r="B3" s="64" t="s">
        <v>84</v>
      </c>
      <c r="C3" s="64" t="s">
        <v>84</v>
      </c>
      <c r="D3" s="64" t="s">
        <v>84</v>
      </c>
      <c r="E3" s="64" t="s">
        <v>84</v>
      </c>
      <c r="F3" s="64" t="s">
        <v>84</v>
      </c>
      <c r="G3" s="64" t="s">
        <v>84</v>
      </c>
      <c r="H3" s="64" t="s">
        <v>84</v>
      </c>
      <c r="I3" s="64" t="s">
        <v>84</v>
      </c>
    </row>
    <row r="4" spans="1:10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</row>
    <row r="5" spans="1:10" s="5" customFormat="1" ht="28.5" x14ac:dyDescent="0.55000000000000004">
      <c r="A5" s="65" t="s">
        <v>123</v>
      </c>
      <c r="B5" s="65"/>
      <c r="C5" s="65"/>
      <c r="D5" s="65"/>
      <c r="E5" s="65"/>
      <c r="F5" s="65"/>
      <c r="G5" s="65"/>
      <c r="H5" s="65"/>
      <c r="I5" s="65"/>
      <c r="J5" s="33"/>
    </row>
    <row r="6" spans="1:10" s="4" customFormat="1" ht="27" thickBot="1" x14ac:dyDescent="0.5">
      <c r="A6" s="66" t="s">
        <v>110</v>
      </c>
      <c r="B6" s="66" t="s">
        <v>110</v>
      </c>
      <c r="C6" s="66" t="s">
        <v>116</v>
      </c>
      <c r="D6" s="66" t="s">
        <v>86</v>
      </c>
      <c r="E6" s="66" t="s">
        <v>86</v>
      </c>
      <c r="G6" s="66" t="s">
        <v>117</v>
      </c>
      <c r="H6" s="66" t="s">
        <v>87</v>
      </c>
      <c r="I6" s="66" t="s">
        <v>87</v>
      </c>
    </row>
    <row r="7" spans="1:10" s="4" customFormat="1" ht="27" thickBot="1" x14ac:dyDescent="0.5">
      <c r="A7" s="20" t="s">
        <v>111</v>
      </c>
      <c r="C7" s="20" t="s">
        <v>112</v>
      </c>
      <c r="E7" s="20" t="s">
        <v>113</v>
      </c>
      <c r="G7" s="20" t="s">
        <v>112</v>
      </c>
      <c r="I7" s="20" t="s">
        <v>113</v>
      </c>
    </row>
    <row r="8" spans="1:10" s="4" customFormat="1" ht="21" x14ac:dyDescent="0.55000000000000004">
      <c r="A8" s="7" t="s">
        <v>76</v>
      </c>
      <c r="B8" s="9"/>
      <c r="C8" s="26">
        <v>13252</v>
      </c>
      <c r="D8" s="9"/>
      <c r="E8" s="27">
        <f>C8/$C$77</f>
        <v>7.8817495804244793E-8</v>
      </c>
      <c r="F8" s="9"/>
      <c r="G8" s="26">
        <v>13252</v>
      </c>
      <c r="I8" s="27">
        <f>G8/$G$77</f>
        <v>7.8817495804244793E-8</v>
      </c>
    </row>
    <row r="9" spans="1:10" s="4" customFormat="1" ht="21" x14ac:dyDescent="0.55000000000000004">
      <c r="A9" s="7" t="s">
        <v>76</v>
      </c>
      <c r="B9" s="9"/>
      <c r="C9" s="26">
        <v>48037</v>
      </c>
      <c r="D9" s="9"/>
      <c r="E9" s="27">
        <f t="shared" ref="E9:E72" si="0">C9/$C$77</f>
        <v>2.8570450090163803E-7</v>
      </c>
      <c r="F9" s="9"/>
      <c r="G9" s="26">
        <v>48037</v>
      </c>
      <c r="I9" s="27">
        <f t="shared" ref="I9:I72" si="1">G9/$G$77</f>
        <v>2.8570450090163803E-7</v>
      </c>
    </row>
    <row r="10" spans="1:10" s="4" customFormat="1" ht="21" x14ac:dyDescent="0.55000000000000004">
      <c r="A10" s="7" t="s">
        <v>76</v>
      </c>
      <c r="B10" s="9"/>
      <c r="C10" s="26">
        <v>48401</v>
      </c>
      <c r="D10" s="9"/>
      <c r="E10" s="27">
        <f t="shared" si="0"/>
        <v>2.8786942457147992E-7</v>
      </c>
      <c r="F10" s="9"/>
      <c r="G10" s="26">
        <v>48401</v>
      </c>
      <c r="I10" s="27">
        <f t="shared" si="1"/>
        <v>2.8786942457147992E-7</v>
      </c>
    </row>
    <row r="11" spans="1:10" s="4" customFormat="1" ht="21" x14ac:dyDescent="0.55000000000000004">
      <c r="A11" s="7" t="s">
        <v>76</v>
      </c>
      <c r="B11" s="9"/>
      <c r="C11" s="26">
        <v>51776</v>
      </c>
      <c r="D11" s="9"/>
      <c r="E11" s="27">
        <f t="shared" si="0"/>
        <v>3.0794254925751419E-7</v>
      </c>
      <c r="F11" s="9"/>
      <c r="G11" s="26">
        <v>51776</v>
      </c>
      <c r="I11" s="27">
        <f t="shared" si="1"/>
        <v>3.0794254925751419E-7</v>
      </c>
    </row>
    <row r="12" spans="1:10" s="4" customFormat="1" ht="21" x14ac:dyDescent="0.55000000000000004">
      <c r="A12" s="7" t="s">
        <v>78</v>
      </c>
      <c r="B12" s="9"/>
      <c r="C12" s="26">
        <v>619337964</v>
      </c>
      <c r="D12" s="9"/>
      <c r="E12" s="27">
        <f t="shared" si="0"/>
        <v>3.6835698293826978E-3</v>
      </c>
      <c r="F12" s="9"/>
      <c r="G12" s="26">
        <v>619337964</v>
      </c>
      <c r="I12" s="27">
        <f t="shared" si="1"/>
        <v>3.6835698293826978E-3</v>
      </c>
    </row>
    <row r="13" spans="1:10" s="4" customFormat="1" ht="21" x14ac:dyDescent="0.55000000000000004">
      <c r="A13" s="7" t="s">
        <v>78</v>
      </c>
      <c r="B13" s="9"/>
      <c r="C13" s="26">
        <v>8897711857</v>
      </c>
      <c r="D13" s="9"/>
      <c r="E13" s="27">
        <f t="shared" si="0"/>
        <v>5.291996430399009E-2</v>
      </c>
      <c r="F13" s="9"/>
      <c r="G13" s="26">
        <v>8897711857</v>
      </c>
      <c r="I13" s="27">
        <f t="shared" si="1"/>
        <v>5.291996430399009E-2</v>
      </c>
    </row>
    <row r="14" spans="1:10" s="4" customFormat="1" ht="21" x14ac:dyDescent="0.55000000000000004">
      <c r="A14" s="7" t="s">
        <v>78</v>
      </c>
      <c r="B14" s="9"/>
      <c r="C14" s="26">
        <v>524784084</v>
      </c>
      <c r="D14" s="9"/>
      <c r="E14" s="27">
        <f t="shared" si="0"/>
        <v>3.1212018818898616E-3</v>
      </c>
      <c r="F14" s="9"/>
      <c r="G14" s="26">
        <v>524784084</v>
      </c>
      <c r="I14" s="27">
        <f t="shared" si="1"/>
        <v>3.1212018818898616E-3</v>
      </c>
    </row>
    <row r="15" spans="1:10" s="4" customFormat="1" ht="21" x14ac:dyDescent="0.55000000000000004">
      <c r="A15" s="7" t="s">
        <v>78</v>
      </c>
      <c r="B15" s="9"/>
      <c r="C15" s="26">
        <v>672478516</v>
      </c>
      <c r="D15" s="9"/>
      <c r="E15" s="27">
        <f t="shared" si="0"/>
        <v>3.9996281778806797E-3</v>
      </c>
      <c r="F15" s="9"/>
      <c r="G15" s="26">
        <v>672478516</v>
      </c>
      <c r="I15" s="27">
        <f t="shared" si="1"/>
        <v>3.9996281778806797E-3</v>
      </c>
    </row>
    <row r="16" spans="1:10" s="4" customFormat="1" ht="21" x14ac:dyDescent="0.55000000000000004">
      <c r="A16" s="7" t="s">
        <v>78</v>
      </c>
      <c r="B16" s="9"/>
      <c r="C16" s="26">
        <v>1059142724</v>
      </c>
      <c r="D16" s="9"/>
      <c r="E16" s="27">
        <f t="shared" si="0"/>
        <v>6.2993493212319951E-3</v>
      </c>
      <c r="F16" s="9"/>
      <c r="G16" s="26">
        <v>1059142724</v>
      </c>
      <c r="I16" s="27">
        <f t="shared" si="1"/>
        <v>6.2993493212319951E-3</v>
      </c>
    </row>
    <row r="17" spans="1:9" s="4" customFormat="1" ht="21" x14ac:dyDescent="0.55000000000000004">
      <c r="A17" s="7" t="s">
        <v>78</v>
      </c>
      <c r="B17" s="9"/>
      <c r="C17" s="26">
        <v>10370260</v>
      </c>
      <c r="D17" s="9"/>
      <c r="E17" s="27">
        <f t="shared" si="0"/>
        <v>6.1678080594546297E-5</v>
      </c>
      <c r="F17" s="9"/>
      <c r="G17" s="26">
        <v>10370260</v>
      </c>
      <c r="I17" s="27">
        <f t="shared" si="1"/>
        <v>6.1678080594546297E-5</v>
      </c>
    </row>
    <row r="18" spans="1:9" s="4" customFormat="1" ht="21" x14ac:dyDescent="0.55000000000000004">
      <c r="A18" s="7" t="s">
        <v>78</v>
      </c>
      <c r="B18" s="9"/>
      <c r="C18" s="26">
        <v>25880820</v>
      </c>
      <c r="D18" s="9"/>
      <c r="E18" s="27">
        <f t="shared" si="0"/>
        <v>1.5392857091461022E-4</v>
      </c>
      <c r="F18" s="9"/>
      <c r="G18" s="26">
        <v>25880820</v>
      </c>
      <c r="I18" s="27">
        <f t="shared" si="1"/>
        <v>1.5392857091461022E-4</v>
      </c>
    </row>
    <row r="19" spans="1:9" s="4" customFormat="1" ht="21" x14ac:dyDescent="0.55000000000000004">
      <c r="A19" s="7" t="s">
        <v>78</v>
      </c>
      <c r="B19" s="9"/>
      <c r="C19" s="26">
        <v>405901244</v>
      </c>
      <c r="D19" s="9"/>
      <c r="E19" s="27">
        <f t="shared" si="0"/>
        <v>2.4141351943787913E-3</v>
      </c>
      <c r="F19" s="9"/>
      <c r="G19" s="26">
        <v>405901244</v>
      </c>
      <c r="I19" s="27">
        <f t="shared" si="1"/>
        <v>2.4141351943787913E-3</v>
      </c>
    </row>
    <row r="20" spans="1:9" s="4" customFormat="1" ht="21" x14ac:dyDescent="0.55000000000000004">
      <c r="A20" s="7" t="s">
        <v>78</v>
      </c>
      <c r="B20" s="9"/>
      <c r="C20" s="26">
        <v>8128930</v>
      </c>
      <c r="D20" s="9"/>
      <c r="E20" s="27">
        <f t="shared" si="0"/>
        <v>4.8347563097494688E-5</v>
      </c>
      <c r="F20" s="9"/>
      <c r="G20" s="26">
        <v>8128930</v>
      </c>
      <c r="I20" s="27">
        <f t="shared" si="1"/>
        <v>4.8347563097494688E-5</v>
      </c>
    </row>
    <row r="21" spans="1:9" s="4" customFormat="1" ht="21" x14ac:dyDescent="0.55000000000000004">
      <c r="A21" s="7" t="s">
        <v>78</v>
      </c>
      <c r="B21" s="9"/>
      <c r="C21" s="26">
        <v>483806538</v>
      </c>
      <c r="D21" s="9"/>
      <c r="E21" s="27">
        <f t="shared" si="0"/>
        <v>2.8774841366496526E-3</v>
      </c>
      <c r="F21" s="9"/>
      <c r="G21" s="26">
        <v>483806538</v>
      </c>
      <c r="I21" s="27">
        <f t="shared" si="1"/>
        <v>2.8774841366496526E-3</v>
      </c>
    </row>
    <row r="22" spans="1:9" s="4" customFormat="1" ht="21" x14ac:dyDescent="0.55000000000000004">
      <c r="A22" s="7" t="s">
        <v>78</v>
      </c>
      <c r="B22" s="9"/>
      <c r="C22" s="26">
        <v>5633423</v>
      </c>
      <c r="D22" s="9"/>
      <c r="E22" s="27">
        <f t="shared" si="0"/>
        <v>3.3505304381680964E-5</v>
      </c>
      <c r="F22" s="9"/>
      <c r="G22" s="26">
        <v>5633423</v>
      </c>
      <c r="I22" s="27">
        <f t="shared" si="1"/>
        <v>3.3505304381680964E-5</v>
      </c>
    </row>
    <row r="23" spans="1:9" s="4" customFormat="1" ht="21" x14ac:dyDescent="0.55000000000000004">
      <c r="A23" s="7" t="s">
        <v>78</v>
      </c>
      <c r="B23" s="9"/>
      <c r="C23" s="26">
        <v>206173025</v>
      </c>
      <c r="D23" s="9"/>
      <c r="E23" s="27">
        <f t="shared" si="0"/>
        <v>1.2262331371027735E-3</v>
      </c>
      <c r="F23" s="9"/>
      <c r="G23" s="26">
        <v>206173025</v>
      </c>
      <c r="I23" s="27">
        <f t="shared" si="1"/>
        <v>1.2262331371027735E-3</v>
      </c>
    </row>
    <row r="24" spans="1:9" s="4" customFormat="1" ht="21" x14ac:dyDescent="0.55000000000000004">
      <c r="A24" s="7" t="s">
        <v>79</v>
      </c>
      <c r="B24" s="9"/>
      <c r="C24" s="26">
        <v>331783402</v>
      </c>
      <c r="D24" s="9"/>
      <c r="E24" s="27">
        <f t="shared" si="0"/>
        <v>1.9733124732155948E-3</v>
      </c>
      <c r="F24" s="9"/>
      <c r="G24" s="26">
        <v>331783402</v>
      </c>
      <c r="I24" s="27">
        <f t="shared" si="1"/>
        <v>1.9733124732155948E-3</v>
      </c>
    </row>
    <row r="25" spans="1:9" s="4" customFormat="1" ht="21" x14ac:dyDescent="0.55000000000000004">
      <c r="A25" s="7" t="s">
        <v>78</v>
      </c>
      <c r="B25" s="9"/>
      <c r="C25" s="26">
        <v>754090608</v>
      </c>
      <c r="D25" s="9"/>
      <c r="E25" s="27">
        <f t="shared" si="0"/>
        <v>4.4850236441337458E-3</v>
      </c>
      <c r="F25" s="9"/>
      <c r="G25" s="26">
        <v>754090608</v>
      </c>
      <c r="I25" s="27">
        <f t="shared" si="1"/>
        <v>4.4850236441337458E-3</v>
      </c>
    </row>
    <row r="26" spans="1:9" s="4" customFormat="1" ht="21" x14ac:dyDescent="0.55000000000000004">
      <c r="A26" s="7" t="s">
        <v>78</v>
      </c>
      <c r="B26" s="9"/>
      <c r="C26" s="26">
        <v>3161324578</v>
      </c>
      <c r="D26" s="9"/>
      <c r="E26" s="27">
        <f t="shared" si="0"/>
        <v>1.8802270348805532E-2</v>
      </c>
      <c r="F26" s="9"/>
      <c r="G26" s="26">
        <v>3161324578</v>
      </c>
      <c r="I26" s="27">
        <f t="shared" si="1"/>
        <v>1.8802270348805532E-2</v>
      </c>
    </row>
    <row r="27" spans="1:9" s="4" customFormat="1" ht="21" x14ac:dyDescent="0.55000000000000004">
      <c r="A27" s="7" t="s">
        <v>78</v>
      </c>
      <c r="B27" s="9"/>
      <c r="C27" s="26">
        <v>15630602</v>
      </c>
      <c r="D27" s="9"/>
      <c r="E27" s="27">
        <f t="shared" si="0"/>
        <v>9.2964451218896787E-5</v>
      </c>
      <c r="F27" s="9"/>
      <c r="G27" s="26">
        <v>15630602</v>
      </c>
      <c r="I27" s="27">
        <f t="shared" si="1"/>
        <v>9.2964451218896787E-5</v>
      </c>
    </row>
    <row r="28" spans="1:9" s="4" customFormat="1" ht="21" x14ac:dyDescent="0.55000000000000004">
      <c r="A28" s="7" t="s">
        <v>78</v>
      </c>
      <c r="B28" s="9"/>
      <c r="C28" s="26">
        <v>11597542</v>
      </c>
      <c r="D28" s="9"/>
      <c r="E28" s="27">
        <f t="shared" si="0"/>
        <v>6.89774538125983E-5</v>
      </c>
      <c r="F28" s="9"/>
      <c r="G28" s="26">
        <v>11597542</v>
      </c>
      <c r="I28" s="27">
        <f t="shared" si="1"/>
        <v>6.89774538125983E-5</v>
      </c>
    </row>
    <row r="29" spans="1:9" s="4" customFormat="1" ht="21" x14ac:dyDescent="0.55000000000000004">
      <c r="A29" s="7" t="s">
        <v>79</v>
      </c>
      <c r="B29" s="9"/>
      <c r="C29" s="26">
        <v>83548</v>
      </c>
      <c r="D29" s="9"/>
      <c r="E29" s="27">
        <f t="shared" si="0"/>
        <v>4.969094581537159E-7</v>
      </c>
      <c r="F29" s="9"/>
      <c r="G29" s="26">
        <v>83548</v>
      </c>
      <c r="I29" s="27">
        <f t="shared" si="1"/>
        <v>4.969094581537159E-7</v>
      </c>
    </row>
    <row r="30" spans="1:9" s="4" customFormat="1" ht="21" x14ac:dyDescent="0.55000000000000004">
      <c r="A30" s="7" t="s">
        <v>78</v>
      </c>
      <c r="B30" s="9"/>
      <c r="C30" s="26">
        <v>476011820</v>
      </c>
      <c r="D30" s="9"/>
      <c r="E30" s="27">
        <f t="shared" si="0"/>
        <v>2.831124330336623E-3</v>
      </c>
      <c r="F30" s="9"/>
      <c r="G30" s="26">
        <v>476011820</v>
      </c>
      <c r="I30" s="27">
        <f t="shared" si="1"/>
        <v>2.831124330336623E-3</v>
      </c>
    </row>
    <row r="31" spans="1:9" s="4" customFormat="1" ht="21" x14ac:dyDescent="0.55000000000000004">
      <c r="A31" s="7" t="s">
        <v>78</v>
      </c>
      <c r="B31" s="9"/>
      <c r="C31" s="26">
        <v>286567986</v>
      </c>
      <c r="D31" s="9"/>
      <c r="E31" s="27">
        <f t="shared" si="0"/>
        <v>1.7043896041492514E-3</v>
      </c>
      <c r="F31" s="9"/>
      <c r="G31" s="26">
        <v>286567986</v>
      </c>
      <c r="I31" s="27">
        <f t="shared" si="1"/>
        <v>1.7043896041492514E-3</v>
      </c>
    </row>
    <row r="32" spans="1:9" s="4" customFormat="1" ht="21" x14ac:dyDescent="0.55000000000000004">
      <c r="A32" s="7" t="s">
        <v>78</v>
      </c>
      <c r="B32" s="9"/>
      <c r="C32" s="26">
        <v>9502596</v>
      </c>
      <c r="D32" s="9"/>
      <c r="E32" s="27">
        <f t="shared" si="0"/>
        <v>5.6517568696003119E-5</v>
      </c>
      <c r="F32" s="9"/>
      <c r="G32" s="26">
        <v>9502596</v>
      </c>
      <c r="I32" s="27">
        <f t="shared" si="1"/>
        <v>5.6517568696003119E-5</v>
      </c>
    </row>
    <row r="33" spans="1:9" s="4" customFormat="1" ht="21" x14ac:dyDescent="0.55000000000000004">
      <c r="A33" s="7" t="s">
        <v>78</v>
      </c>
      <c r="B33" s="9"/>
      <c r="C33" s="26">
        <v>989149</v>
      </c>
      <c r="D33" s="9"/>
      <c r="E33" s="27">
        <f t="shared" si="0"/>
        <v>5.8830551733529226E-6</v>
      </c>
      <c r="F33" s="9"/>
      <c r="G33" s="26">
        <v>989149</v>
      </c>
      <c r="I33" s="27">
        <f t="shared" si="1"/>
        <v>5.8830551733529226E-6</v>
      </c>
    </row>
    <row r="34" spans="1:9" s="4" customFormat="1" ht="21" x14ac:dyDescent="0.55000000000000004">
      <c r="A34" s="7" t="s">
        <v>78</v>
      </c>
      <c r="B34" s="9"/>
      <c r="C34" s="26">
        <v>1870515575</v>
      </c>
      <c r="D34" s="9"/>
      <c r="E34" s="27">
        <f t="shared" si="0"/>
        <v>1.1125064404190841E-2</v>
      </c>
      <c r="F34" s="9"/>
      <c r="G34" s="26">
        <v>1870515575</v>
      </c>
      <c r="I34" s="27">
        <f t="shared" si="1"/>
        <v>1.1125064404190841E-2</v>
      </c>
    </row>
    <row r="35" spans="1:9" s="4" customFormat="1" ht="21" x14ac:dyDescent="0.55000000000000004">
      <c r="A35" s="7" t="s">
        <v>78</v>
      </c>
      <c r="B35" s="9"/>
      <c r="C35" s="26">
        <v>126225460</v>
      </c>
      <c r="D35" s="9"/>
      <c r="E35" s="27">
        <f t="shared" si="0"/>
        <v>7.5073759915023162E-4</v>
      </c>
      <c r="F35" s="9"/>
      <c r="G35" s="26">
        <v>126225460</v>
      </c>
      <c r="I35" s="27">
        <f t="shared" si="1"/>
        <v>7.5073759915023162E-4</v>
      </c>
    </row>
    <row r="36" spans="1:9" s="4" customFormat="1" ht="21" x14ac:dyDescent="0.55000000000000004">
      <c r="A36" s="7" t="s">
        <v>78</v>
      </c>
      <c r="B36" s="9"/>
      <c r="C36" s="26">
        <v>389106</v>
      </c>
      <c r="D36" s="9"/>
      <c r="E36" s="27">
        <f t="shared" si="0"/>
        <v>2.3142439271360153E-6</v>
      </c>
      <c r="F36" s="9"/>
      <c r="G36" s="26">
        <v>389106</v>
      </c>
      <c r="I36" s="27">
        <f t="shared" si="1"/>
        <v>2.3142439271360153E-6</v>
      </c>
    </row>
    <row r="37" spans="1:9" s="4" customFormat="1" ht="21" x14ac:dyDescent="0.55000000000000004">
      <c r="A37" s="7" t="s">
        <v>78</v>
      </c>
      <c r="B37" s="9"/>
      <c r="C37" s="26">
        <v>93074291</v>
      </c>
      <c r="D37" s="9"/>
      <c r="E37" s="27">
        <f t="shared" si="0"/>
        <v>5.5356795505399632E-4</v>
      </c>
      <c r="F37" s="9"/>
      <c r="G37" s="26">
        <v>93074291</v>
      </c>
      <c r="I37" s="27">
        <f t="shared" si="1"/>
        <v>5.5356795505399632E-4</v>
      </c>
    </row>
    <row r="38" spans="1:9" s="4" customFormat="1" ht="21" x14ac:dyDescent="0.55000000000000004">
      <c r="A38" s="7" t="s">
        <v>78</v>
      </c>
      <c r="B38" s="9"/>
      <c r="C38" s="26">
        <v>124380980</v>
      </c>
      <c r="D38" s="9"/>
      <c r="E38" s="27">
        <f t="shared" si="0"/>
        <v>7.3976738373663265E-4</v>
      </c>
      <c r="F38" s="9"/>
      <c r="G38" s="26">
        <v>124380980</v>
      </c>
      <c r="I38" s="27">
        <f t="shared" si="1"/>
        <v>7.3976738373663265E-4</v>
      </c>
    </row>
    <row r="39" spans="1:9" s="4" customFormat="1" ht="21" x14ac:dyDescent="0.55000000000000004">
      <c r="A39" s="7" t="s">
        <v>78</v>
      </c>
      <c r="B39" s="9"/>
      <c r="C39" s="26">
        <v>19080992</v>
      </c>
      <c r="D39" s="9"/>
      <c r="E39" s="27">
        <f t="shared" si="0"/>
        <v>1.1348596490347331E-4</v>
      </c>
      <c r="F39" s="9"/>
      <c r="G39" s="26">
        <v>19080992</v>
      </c>
      <c r="I39" s="27">
        <f t="shared" si="1"/>
        <v>1.1348596490347331E-4</v>
      </c>
    </row>
    <row r="40" spans="1:9" s="4" customFormat="1" ht="21" x14ac:dyDescent="0.55000000000000004">
      <c r="A40" s="7" t="s">
        <v>78</v>
      </c>
      <c r="B40" s="9"/>
      <c r="C40" s="26">
        <v>117394105</v>
      </c>
      <c r="D40" s="9"/>
      <c r="E40" s="27">
        <f t="shared" si="0"/>
        <v>6.982122983912294E-4</v>
      </c>
      <c r="F40" s="9"/>
      <c r="G40" s="26">
        <v>117394105</v>
      </c>
      <c r="I40" s="27">
        <f t="shared" si="1"/>
        <v>6.982122983912294E-4</v>
      </c>
    </row>
    <row r="41" spans="1:9" s="4" customFormat="1" ht="21" x14ac:dyDescent="0.55000000000000004">
      <c r="A41" s="7" t="s">
        <v>78</v>
      </c>
      <c r="B41" s="9"/>
      <c r="C41" s="26">
        <v>9583436</v>
      </c>
      <c r="D41" s="9"/>
      <c r="E41" s="27">
        <f t="shared" si="0"/>
        <v>5.699837207366801E-5</v>
      </c>
      <c r="F41" s="9"/>
      <c r="G41" s="26">
        <v>9583436</v>
      </c>
      <c r="I41" s="27">
        <f t="shared" si="1"/>
        <v>5.699837207366801E-5</v>
      </c>
    </row>
    <row r="42" spans="1:9" s="4" customFormat="1" ht="21" x14ac:dyDescent="0.55000000000000004">
      <c r="A42" s="7" t="s">
        <v>78</v>
      </c>
      <c r="B42" s="9"/>
      <c r="C42" s="26">
        <v>9127077</v>
      </c>
      <c r="D42" s="9"/>
      <c r="E42" s="27">
        <f t="shared" si="0"/>
        <v>5.4284134708158701E-5</v>
      </c>
      <c r="F42" s="9"/>
      <c r="G42" s="26">
        <v>9127077</v>
      </c>
      <c r="I42" s="27">
        <f t="shared" si="1"/>
        <v>5.4284134708158701E-5</v>
      </c>
    </row>
    <row r="43" spans="1:9" s="4" customFormat="1" ht="21" x14ac:dyDescent="0.55000000000000004">
      <c r="A43" s="7" t="s">
        <v>80</v>
      </c>
      <c r="B43" s="9"/>
      <c r="C43" s="26">
        <v>608</v>
      </c>
      <c r="D43" s="9"/>
      <c r="E43" s="27">
        <f t="shared" si="0"/>
        <v>3.6161362397359516E-9</v>
      </c>
      <c r="F43" s="9"/>
      <c r="G43" s="26">
        <v>608</v>
      </c>
      <c r="I43" s="27">
        <f t="shared" si="1"/>
        <v>3.6161362397359516E-9</v>
      </c>
    </row>
    <row r="44" spans="1:9" s="4" customFormat="1" ht="21" x14ac:dyDescent="0.55000000000000004">
      <c r="A44" s="7" t="s">
        <v>78</v>
      </c>
      <c r="B44" s="9"/>
      <c r="C44" s="26">
        <v>166700194</v>
      </c>
      <c r="D44" s="9"/>
      <c r="E44" s="27">
        <f t="shared" si="0"/>
        <v>9.9146482351054888E-4</v>
      </c>
      <c r="F44" s="9"/>
      <c r="G44" s="26">
        <v>166700194</v>
      </c>
      <c r="I44" s="27">
        <f t="shared" si="1"/>
        <v>9.9146482351054888E-4</v>
      </c>
    </row>
    <row r="45" spans="1:9" s="4" customFormat="1" ht="21" x14ac:dyDescent="0.55000000000000004">
      <c r="A45" s="7" t="s">
        <v>78</v>
      </c>
      <c r="B45" s="9"/>
      <c r="C45" s="26">
        <v>40600310</v>
      </c>
      <c r="D45" s="9"/>
      <c r="E45" s="27">
        <f t="shared" si="0"/>
        <v>2.4147409923604271E-4</v>
      </c>
      <c r="F45" s="9"/>
      <c r="G45" s="26">
        <v>40600310</v>
      </c>
      <c r="I45" s="27">
        <f t="shared" si="1"/>
        <v>2.4147409923604271E-4</v>
      </c>
    </row>
    <row r="46" spans="1:9" s="4" customFormat="1" ht="21" x14ac:dyDescent="0.55000000000000004">
      <c r="A46" s="7" t="s">
        <v>78</v>
      </c>
      <c r="B46" s="9"/>
      <c r="C46" s="26">
        <v>1629193737</v>
      </c>
      <c r="D46" s="9"/>
      <c r="E46" s="27">
        <f t="shared" si="0"/>
        <v>9.6897804505206298E-3</v>
      </c>
      <c r="F46" s="9"/>
      <c r="G46" s="26">
        <v>1629193737</v>
      </c>
      <c r="I46" s="27">
        <f t="shared" si="1"/>
        <v>9.6897804505206298E-3</v>
      </c>
    </row>
    <row r="47" spans="1:9" s="4" customFormat="1" ht="21" x14ac:dyDescent="0.55000000000000004">
      <c r="A47" s="7" t="s">
        <v>81</v>
      </c>
      <c r="B47" s="9"/>
      <c r="C47" s="26">
        <v>23057</v>
      </c>
      <c r="D47" s="9"/>
      <c r="E47" s="27">
        <f t="shared" si="0"/>
        <v>1.3713364026248657E-7</v>
      </c>
      <c r="F47" s="9"/>
      <c r="G47" s="26">
        <v>23057</v>
      </c>
      <c r="I47" s="27">
        <f t="shared" si="1"/>
        <v>1.3713364026248657E-7</v>
      </c>
    </row>
    <row r="48" spans="1:9" s="4" customFormat="1" ht="21" x14ac:dyDescent="0.55000000000000004">
      <c r="A48" s="7" t="s">
        <v>78</v>
      </c>
      <c r="B48" s="9"/>
      <c r="C48" s="26">
        <v>1728920478</v>
      </c>
      <c r="D48" s="9"/>
      <c r="E48" s="27">
        <f t="shared" si="0"/>
        <v>1.0282914467298362E-2</v>
      </c>
      <c r="F48" s="9"/>
      <c r="G48" s="26">
        <v>1728920478</v>
      </c>
      <c r="I48" s="27">
        <f t="shared" si="1"/>
        <v>1.0282914467298362E-2</v>
      </c>
    </row>
    <row r="49" spans="1:9" s="4" customFormat="1" ht="21" x14ac:dyDescent="0.55000000000000004">
      <c r="A49" s="7" t="s">
        <v>78</v>
      </c>
      <c r="B49" s="9"/>
      <c r="C49" s="26">
        <v>25922814</v>
      </c>
      <c r="D49" s="9"/>
      <c r="E49" s="27">
        <f t="shared" si="0"/>
        <v>1.5417833411403699E-4</v>
      </c>
      <c r="F49" s="9"/>
      <c r="G49" s="26">
        <v>25922814</v>
      </c>
      <c r="I49" s="27">
        <f t="shared" si="1"/>
        <v>1.5417833411403699E-4</v>
      </c>
    </row>
    <row r="50" spans="1:9" s="4" customFormat="1" ht="21" x14ac:dyDescent="0.55000000000000004">
      <c r="A50" s="7" t="s">
        <v>78</v>
      </c>
      <c r="B50" s="9"/>
      <c r="C50" s="26">
        <v>811578260</v>
      </c>
      <c r="D50" s="9"/>
      <c r="E50" s="27">
        <f t="shared" si="0"/>
        <v>4.8269367719865897E-3</v>
      </c>
      <c r="F50" s="9"/>
      <c r="G50" s="26">
        <v>811578260</v>
      </c>
      <c r="I50" s="27">
        <f t="shared" si="1"/>
        <v>4.8269367719865897E-3</v>
      </c>
    </row>
    <row r="51" spans="1:9" s="4" customFormat="1" ht="21" x14ac:dyDescent="0.55000000000000004">
      <c r="A51" s="7" t="s">
        <v>82</v>
      </c>
      <c r="B51" s="9"/>
      <c r="C51" s="26">
        <v>281</v>
      </c>
      <c r="D51" s="9"/>
      <c r="E51" s="27">
        <f t="shared" si="0"/>
        <v>1.6712734923779646E-9</v>
      </c>
      <c r="F51" s="9"/>
      <c r="G51" s="26">
        <v>281</v>
      </c>
      <c r="I51" s="27">
        <f t="shared" si="1"/>
        <v>1.6712734923779646E-9</v>
      </c>
    </row>
    <row r="52" spans="1:9" s="4" customFormat="1" ht="21" x14ac:dyDescent="0.55000000000000004">
      <c r="A52" s="7" t="s">
        <v>83</v>
      </c>
      <c r="B52" s="9"/>
      <c r="C52" s="26">
        <v>21492</v>
      </c>
      <c r="D52" s="9"/>
      <c r="E52" s="27">
        <f t="shared" si="0"/>
        <v>1.2782565800066624E-7</v>
      </c>
      <c r="F52" s="9"/>
      <c r="G52" s="26">
        <v>21492</v>
      </c>
      <c r="I52" s="27">
        <f t="shared" si="1"/>
        <v>1.2782565800066624E-7</v>
      </c>
    </row>
    <row r="53" spans="1:9" s="4" customFormat="1" ht="21" x14ac:dyDescent="0.55000000000000004">
      <c r="A53" s="7" t="s">
        <v>78</v>
      </c>
      <c r="B53" s="9"/>
      <c r="C53" s="26">
        <v>3507428425</v>
      </c>
      <c r="D53" s="9"/>
      <c r="E53" s="27">
        <f t="shared" si="0"/>
        <v>2.0860754993293571E-2</v>
      </c>
      <c r="F53" s="9"/>
      <c r="G53" s="26">
        <v>3507428425</v>
      </c>
      <c r="I53" s="27">
        <f t="shared" si="1"/>
        <v>2.0860754993293571E-2</v>
      </c>
    </row>
    <row r="54" spans="1:9" s="4" customFormat="1" ht="21" x14ac:dyDescent="0.55000000000000004">
      <c r="A54" s="7" t="s">
        <v>78</v>
      </c>
      <c r="B54" s="9"/>
      <c r="C54" s="26">
        <v>4836508337</v>
      </c>
      <c r="D54" s="9"/>
      <c r="E54" s="27">
        <f t="shared" si="0"/>
        <v>2.8765580709228227E-2</v>
      </c>
      <c r="F54" s="9"/>
      <c r="G54" s="26">
        <v>4836508337</v>
      </c>
      <c r="I54" s="27">
        <f t="shared" si="1"/>
        <v>2.8765580709228227E-2</v>
      </c>
    </row>
    <row r="55" spans="1:9" s="4" customFormat="1" ht="21" x14ac:dyDescent="0.55000000000000004">
      <c r="A55" s="7" t="s">
        <v>82</v>
      </c>
      <c r="B55" s="9"/>
      <c r="C55" s="26">
        <v>4939940065</v>
      </c>
      <c r="D55" s="9"/>
      <c r="E55" s="27">
        <f t="shared" si="0"/>
        <v>2.9380750478898147E-2</v>
      </c>
      <c r="F55" s="9"/>
      <c r="G55" s="26">
        <v>4939940065</v>
      </c>
      <c r="I55" s="27">
        <f t="shared" si="1"/>
        <v>2.9380750478898147E-2</v>
      </c>
    </row>
    <row r="56" spans="1:9" s="4" customFormat="1" ht="21" x14ac:dyDescent="0.55000000000000004">
      <c r="A56" s="7" t="s">
        <v>82</v>
      </c>
      <c r="B56" s="9"/>
      <c r="C56" s="26">
        <v>1053406297</v>
      </c>
      <c r="D56" s="9"/>
      <c r="E56" s="27">
        <f t="shared" si="0"/>
        <v>6.265231391032489E-3</v>
      </c>
      <c r="F56" s="9"/>
      <c r="G56" s="26">
        <v>1053406297</v>
      </c>
      <c r="I56" s="27">
        <f t="shared" si="1"/>
        <v>6.265231391032489E-3</v>
      </c>
    </row>
    <row r="57" spans="1:9" s="4" customFormat="1" ht="21" x14ac:dyDescent="0.55000000000000004">
      <c r="A57" s="7" t="s">
        <v>82</v>
      </c>
      <c r="B57" s="9"/>
      <c r="C57" s="26">
        <v>4553327338</v>
      </c>
      <c r="D57" s="9"/>
      <c r="E57" s="27">
        <f t="shared" si="0"/>
        <v>2.7081335523556301E-2</v>
      </c>
      <c r="F57" s="9"/>
      <c r="G57" s="26">
        <v>4553327338</v>
      </c>
      <c r="I57" s="27">
        <f t="shared" si="1"/>
        <v>2.7081335523556301E-2</v>
      </c>
    </row>
    <row r="58" spans="1:9" s="4" customFormat="1" ht="21" x14ac:dyDescent="0.55000000000000004">
      <c r="A58" s="7" t="s">
        <v>82</v>
      </c>
      <c r="B58" s="9"/>
      <c r="C58" s="26">
        <v>3246040344</v>
      </c>
      <c r="D58" s="9"/>
      <c r="E58" s="27">
        <f t="shared" si="0"/>
        <v>1.9306125203262098E-2</v>
      </c>
      <c r="F58" s="9"/>
      <c r="G58" s="26">
        <v>3246040344</v>
      </c>
      <c r="I58" s="27">
        <f t="shared" si="1"/>
        <v>1.9306125203262098E-2</v>
      </c>
    </row>
    <row r="59" spans="1:9" s="4" customFormat="1" ht="21" x14ac:dyDescent="0.55000000000000004">
      <c r="A59" s="7" t="s">
        <v>82</v>
      </c>
      <c r="B59" s="9"/>
      <c r="C59" s="26">
        <v>9810527320</v>
      </c>
      <c r="D59" s="9"/>
      <c r="E59" s="27">
        <f t="shared" si="0"/>
        <v>5.8349018705216485E-2</v>
      </c>
      <c r="F59" s="9"/>
      <c r="G59" s="26">
        <v>9810527320</v>
      </c>
      <c r="I59" s="27">
        <f t="shared" si="1"/>
        <v>5.8349018705216485E-2</v>
      </c>
    </row>
    <row r="60" spans="1:9" s="4" customFormat="1" ht="21" x14ac:dyDescent="0.55000000000000004">
      <c r="A60" s="7" t="s">
        <v>82</v>
      </c>
      <c r="B60" s="9"/>
      <c r="C60" s="26">
        <v>7360157601</v>
      </c>
      <c r="D60" s="9"/>
      <c r="E60" s="27">
        <f t="shared" si="0"/>
        <v>4.3775218143329152E-2</v>
      </c>
      <c r="F60" s="9"/>
      <c r="G60" s="26">
        <v>7360157601</v>
      </c>
      <c r="I60" s="27">
        <f t="shared" si="1"/>
        <v>4.3775218143329152E-2</v>
      </c>
    </row>
    <row r="61" spans="1:9" s="4" customFormat="1" ht="21" x14ac:dyDescent="0.55000000000000004">
      <c r="A61" s="7" t="s">
        <v>82</v>
      </c>
      <c r="B61" s="9"/>
      <c r="C61" s="26">
        <v>4807356100</v>
      </c>
      <c r="D61" s="9"/>
      <c r="E61" s="27">
        <f t="shared" si="0"/>
        <v>2.8592195083101464E-2</v>
      </c>
      <c r="F61" s="9"/>
      <c r="G61" s="26">
        <v>4807356100</v>
      </c>
      <c r="I61" s="27">
        <f t="shared" si="1"/>
        <v>2.8592195083101464E-2</v>
      </c>
    </row>
    <row r="62" spans="1:9" s="4" customFormat="1" ht="21" x14ac:dyDescent="0.55000000000000004">
      <c r="A62" s="7" t="s">
        <v>82</v>
      </c>
      <c r="B62" s="9"/>
      <c r="C62" s="26">
        <v>2862466831</v>
      </c>
      <c r="D62" s="9"/>
      <c r="E62" s="27">
        <f t="shared" si="0"/>
        <v>1.7024786254311228E-2</v>
      </c>
      <c r="F62" s="9"/>
      <c r="G62" s="26">
        <v>2862466831</v>
      </c>
      <c r="I62" s="27">
        <f t="shared" si="1"/>
        <v>1.7024786254311228E-2</v>
      </c>
    </row>
    <row r="63" spans="1:9" s="4" customFormat="1" ht="21" x14ac:dyDescent="0.55000000000000004">
      <c r="A63" s="7" t="s">
        <v>82</v>
      </c>
      <c r="B63" s="9"/>
      <c r="C63" s="26">
        <v>3389530551</v>
      </c>
      <c r="D63" s="9"/>
      <c r="E63" s="27">
        <f t="shared" si="0"/>
        <v>2.0159546482176428E-2</v>
      </c>
      <c r="F63" s="9"/>
      <c r="G63" s="26">
        <v>3389530551</v>
      </c>
      <c r="I63" s="27">
        <f t="shared" si="1"/>
        <v>2.0159546482176428E-2</v>
      </c>
    </row>
    <row r="64" spans="1:9" s="4" customFormat="1" ht="21" x14ac:dyDescent="0.55000000000000004">
      <c r="A64" s="7" t="s">
        <v>82</v>
      </c>
      <c r="B64" s="9"/>
      <c r="C64" s="26">
        <v>319955031</v>
      </c>
      <c r="D64" s="9"/>
      <c r="E64" s="27">
        <f t="shared" si="0"/>
        <v>1.9029621425739143E-3</v>
      </c>
      <c r="F64" s="9"/>
      <c r="G64" s="26">
        <v>319955031</v>
      </c>
      <c r="I64" s="27">
        <f t="shared" si="1"/>
        <v>1.9029621425739143E-3</v>
      </c>
    </row>
    <row r="65" spans="1:9" s="4" customFormat="1" ht="21" x14ac:dyDescent="0.55000000000000004">
      <c r="A65" s="7" t="s">
        <v>82</v>
      </c>
      <c r="B65" s="9"/>
      <c r="C65" s="26">
        <v>9591657937</v>
      </c>
      <c r="D65" s="9"/>
      <c r="E65" s="27">
        <f t="shared" si="0"/>
        <v>5.7047272804501115E-2</v>
      </c>
      <c r="F65" s="9"/>
      <c r="G65" s="26">
        <v>9591657937</v>
      </c>
      <c r="I65" s="27">
        <f t="shared" si="1"/>
        <v>5.7047272804501115E-2</v>
      </c>
    </row>
    <row r="66" spans="1:9" s="4" customFormat="1" ht="21" x14ac:dyDescent="0.55000000000000004">
      <c r="A66" s="7" t="s">
        <v>82</v>
      </c>
      <c r="B66" s="9"/>
      <c r="C66" s="26">
        <v>1988969748</v>
      </c>
      <c r="D66" s="9"/>
      <c r="E66" s="27">
        <f t="shared" si="0"/>
        <v>1.18295815550679E-2</v>
      </c>
      <c r="F66" s="9"/>
      <c r="G66" s="26">
        <v>1988969748</v>
      </c>
      <c r="I66" s="27">
        <f t="shared" si="1"/>
        <v>1.18295815550679E-2</v>
      </c>
    </row>
    <row r="67" spans="1:9" s="4" customFormat="1" ht="21" x14ac:dyDescent="0.55000000000000004">
      <c r="A67" s="7" t="s">
        <v>82</v>
      </c>
      <c r="B67" s="9"/>
      <c r="C67" s="26">
        <v>2441263249</v>
      </c>
      <c r="D67" s="9"/>
      <c r="E67" s="27">
        <f t="shared" si="0"/>
        <v>1.4519638989217817E-2</v>
      </c>
      <c r="F67" s="9"/>
      <c r="G67" s="26">
        <v>2441263249</v>
      </c>
      <c r="I67" s="27">
        <f t="shared" si="1"/>
        <v>1.4519638989217817E-2</v>
      </c>
    </row>
    <row r="68" spans="1:9" s="4" customFormat="1" ht="21" x14ac:dyDescent="0.55000000000000004">
      <c r="A68" s="7" t="s">
        <v>82</v>
      </c>
      <c r="B68" s="9"/>
      <c r="C68" s="26">
        <v>13793716511</v>
      </c>
      <c r="D68" s="9"/>
      <c r="E68" s="27">
        <f t="shared" si="0"/>
        <v>8.2039404861959292E-2</v>
      </c>
      <c r="F68" s="9"/>
      <c r="G68" s="26">
        <v>13793716511</v>
      </c>
      <c r="I68" s="27">
        <f t="shared" si="1"/>
        <v>8.2039404861959292E-2</v>
      </c>
    </row>
    <row r="69" spans="1:9" s="4" customFormat="1" ht="21" x14ac:dyDescent="0.55000000000000004">
      <c r="A69" s="7" t="s">
        <v>82</v>
      </c>
      <c r="B69" s="9"/>
      <c r="C69" s="26">
        <v>6389170939</v>
      </c>
      <c r="D69" s="9"/>
      <c r="E69" s="27">
        <f t="shared" si="0"/>
        <v>3.8000185155239605E-2</v>
      </c>
      <c r="F69" s="9"/>
      <c r="G69" s="26">
        <v>6389170939</v>
      </c>
      <c r="I69" s="27">
        <f t="shared" si="1"/>
        <v>3.8000185155239605E-2</v>
      </c>
    </row>
    <row r="70" spans="1:9" s="4" customFormat="1" ht="21" x14ac:dyDescent="0.55000000000000004">
      <c r="A70" s="7" t="s">
        <v>82</v>
      </c>
      <c r="B70" s="9"/>
      <c r="C70" s="26">
        <v>6769022726</v>
      </c>
      <c r="D70" s="9"/>
      <c r="E70" s="27">
        <f t="shared" si="0"/>
        <v>4.0259388794547435E-2</v>
      </c>
      <c r="F70" s="9"/>
      <c r="G70" s="26">
        <v>6769022726</v>
      </c>
      <c r="I70" s="27">
        <f t="shared" si="1"/>
        <v>4.0259388794547435E-2</v>
      </c>
    </row>
    <row r="71" spans="1:9" s="4" customFormat="1" ht="21" x14ac:dyDescent="0.55000000000000004">
      <c r="A71" s="7" t="s">
        <v>82</v>
      </c>
      <c r="B71" s="9"/>
      <c r="C71" s="26">
        <v>4779470660</v>
      </c>
      <c r="D71" s="9"/>
      <c r="E71" s="27">
        <f t="shared" si="0"/>
        <v>2.8426343849310375E-2</v>
      </c>
      <c r="F71" s="9"/>
      <c r="G71" s="26">
        <v>4779470660</v>
      </c>
      <c r="I71" s="27">
        <f t="shared" si="1"/>
        <v>2.8426343849310375E-2</v>
      </c>
    </row>
    <row r="72" spans="1:9" s="4" customFormat="1" ht="21" x14ac:dyDescent="0.55000000000000004">
      <c r="A72" s="7" t="s">
        <v>82</v>
      </c>
      <c r="B72" s="9"/>
      <c r="C72" s="26">
        <v>23269173254</v>
      </c>
      <c r="D72" s="9"/>
      <c r="E72" s="27">
        <f t="shared" si="0"/>
        <v>0.13839556031658543</v>
      </c>
      <c r="F72" s="9"/>
      <c r="G72" s="26">
        <v>23269173254</v>
      </c>
      <c r="I72" s="27">
        <f t="shared" si="1"/>
        <v>0.13839556031658543</v>
      </c>
    </row>
    <row r="73" spans="1:9" s="4" customFormat="1" ht="21" x14ac:dyDescent="0.55000000000000004">
      <c r="A73" s="7" t="s">
        <v>82</v>
      </c>
      <c r="B73" s="9"/>
      <c r="C73" s="26">
        <v>6123797055</v>
      </c>
      <c r="D73" s="9"/>
      <c r="E73" s="27">
        <f t="shared" ref="E73:E76" si="2">C73/$C$77</f>
        <v>3.6421849433180588E-2</v>
      </c>
      <c r="F73" s="9"/>
      <c r="G73" s="26">
        <v>6123797055</v>
      </c>
      <c r="I73" s="27">
        <f t="shared" ref="I73:I76" si="3">G73/$G$77</f>
        <v>3.6421849433180588E-2</v>
      </c>
    </row>
    <row r="74" spans="1:9" s="4" customFormat="1" ht="21" x14ac:dyDescent="0.55000000000000004">
      <c r="A74" s="7" t="s">
        <v>82</v>
      </c>
      <c r="B74" s="9"/>
      <c r="C74" s="26">
        <v>7082481780</v>
      </c>
      <c r="D74" s="9"/>
      <c r="E74" s="27">
        <f t="shared" si="2"/>
        <v>4.2123715513038798E-2</v>
      </c>
      <c r="F74" s="9"/>
      <c r="G74" s="26">
        <v>7082481780</v>
      </c>
      <c r="I74" s="27">
        <f t="shared" si="3"/>
        <v>4.2123715513038798E-2</v>
      </c>
    </row>
    <row r="75" spans="1:9" s="4" customFormat="1" ht="21" x14ac:dyDescent="0.55000000000000004">
      <c r="A75" s="7" t="s">
        <v>82</v>
      </c>
      <c r="B75" s="9"/>
      <c r="C75" s="26">
        <v>10390430620</v>
      </c>
      <c r="D75" s="9"/>
      <c r="E75" s="27">
        <f t="shared" si="2"/>
        <v>6.1798047222769895E-2</v>
      </c>
      <c r="F75" s="9"/>
      <c r="G75" s="26">
        <v>10390430620</v>
      </c>
      <c r="I75" s="27">
        <f t="shared" si="3"/>
        <v>6.1798047222769895E-2</v>
      </c>
    </row>
    <row r="76" spans="1:9" s="4" customFormat="1" ht="21.75" thickBot="1" x14ac:dyDescent="0.6">
      <c r="A76" s="7" t="s">
        <v>78</v>
      </c>
      <c r="B76" s="9"/>
      <c r="C76" s="26">
        <v>89634448</v>
      </c>
      <c r="D76" s="9"/>
      <c r="E76" s="27">
        <f t="shared" si="2"/>
        <v>5.331091706275127E-4</v>
      </c>
      <c r="F76" s="9"/>
      <c r="G76" s="26">
        <v>89634448</v>
      </c>
      <c r="I76" s="27">
        <f t="shared" si="3"/>
        <v>5.331091706275127E-4</v>
      </c>
    </row>
    <row r="77" spans="1:9" s="12" customFormat="1" ht="24.75" thickBot="1" x14ac:dyDescent="0.3">
      <c r="A77" s="12" t="s">
        <v>49</v>
      </c>
      <c r="C77" s="13">
        <f>SUM(C8:C76)</f>
        <v>168135258102</v>
      </c>
      <c r="E77" s="34">
        <f>SUM(E8:E76)</f>
        <v>1</v>
      </c>
      <c r="G77" s="13">
        <f>SUM(G8:G76)</f>
        <v>168135258102</v>
      </c>
      <c r="I77" s="34">
        <f>SUM(I8:I76)</f>
        <v>1</v>
      </c>
    </row>
    <row r="78" spans="1:9" ht="19.5" thickTop="1" x14ac:dyDescent="0.45"/>
  </sheetData>
  <mergeCells count="7">
    <mergeCell ref="G6:I6"/>
    <mergeCell ref="A2:I2"/>
    <mergeCell ref="A3:I3"/>
    <mergeCell ref="A4:I4"/>
    <mergeCell ref="A6:B6"/>
    <mergeCell ref="C6:E6"/>
    <mergeCell ref="A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0"/>
  <sheetViews>
    <sheetView rightToLeft="1" workbookViewId="0">
      <selection activeCell="C16" sqref="C16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30" style="1" customWidth="1"/>
    <col min="4" max="4" width="1" style="1" customWidth="1"/>
    <col min="5" max="5" width="29.42578125" style="1" customWidth="1"/>
    <col min="6" max="6" width="1" style="1" customWidth="1"/>
    <col min="7" max="7" width="9.140625" style="1" customWidth="1"/>
    <col min="8" max="16384" width="9.140625" style="1"/>
  </cols>
  <sheetData>
    <row r="1" spans="1:5" s="4" customFormat="1" x14ac:dyDescent="0.45"/>
    <row r="2" spans="1:5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</row>
    <row r="3" spans="1:5" s="4" customFormat="1" ht="26.25" x14ac:dyDescent="0.45">
      <c r="A3" s="64" t="s">
        <v>84</v>
      </c>
      <c r="B3" s="64" t="s">
        <v>84</v>
      </c>
      <c r="C3" s="64" t="s">
        <v>84</v>
      </c>
      <c r="D3" s="64" t="s">
        <v>84</v>
      </c>
      <c r="E3" s="64" t="s">
        <v>84</v>
      </c>
    </row>
    <row r="4" spans="1:5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</row>
    <row r="5" spans="1:5" s="36" customFormat="1" ht="28.5" x14ac:dyDescent="0.3">
      <c r="A5" s="21" t="s">
        <v>124</v>
      </c>
      <c r="B5" s="33"/>
      <c r="C5" s="33"/>
      <c r="D5" s="33"/>
      <c r="E5" s="35" t="s">
        <v>125</v>
      </c>
    </row>
    <row r="6" spans="1:5" s="4" customFormat="1" ht="26.25" x14ac:dyDescent="0.45">
      <c r="A6" s="66" t="s">
        <v>114</v>
      </c>
      <c r="C6" s="20" t="s">
        <v>116</v>
      </c>
      <c r="E6" s="20" t="s">
        <v>126</v>
      </c>
    </row>
    <row r="7" spans="1:5" s="4" customFormat="1" ht="27" thickBot="1" x14ac:dyDescent="0.5">
      <c r="A7" s="66" t="s">
        <v>114</v>
      </c>
      <c r="C7" s="20" t="s">
        <v>73</v>
      </c>
      <c r="E7" s="20" t="s">
        <v>73</v>
      </c>
    </row>
    <row r="8" spans="1:5" s="4" customFormat="1" ht="21" x14ac:dyDescent="0.55000000000000004">
      <c r="A8" s="24" t="s">
        <v>162</v>
      </c>
      <c r="C8" s="8">
        <v>2496667389</v>
      </c>
      <c r="D8" s="9"/>
      <c r="E8" s="8">
        <v>2496667389</v>
      </c>
    </row>
    <row r="9" spans="1:5" s="4" customFormat="1" ht="21.75" thickBot="1" x14ac:dyDescent="0.6">
      <c r="A9" s="24" t="s">
        <v>163</v>
      </c>
      <c r="C9" s="8">
        <v>3391363133328</v>
      </c>
      <c r="D9" s="9"/>
      <c r="E9" s="8">
        <f>C9</f>
        <v>3391363133328</v>
      </c>
    </row>
    <row r="10" spans="1:5" s="12" customFormat="1" ht="24.75" thickBot="1" x14ac:dyDescent="0.3">
      <c r="A10" s="12" t="s">
        <v>49</v>
      </c>
      <c r="C10" s="13">
        <f>SUM(C8:C9)</f>
        <v>3393859800717</v>
      </c>
      <c r="E10" s="13">
        <f>SUM(E8:E9)</f>
        <v>3393859800717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3C91-C46E-4647-A4D5-7767A0281EE4}">
  <dimension ref="A2:Y83"/>
  <sheetViews>
    <sheetView rightToLeft="1" workbookViewId="0">
      <selection activeCell="A27" sqref="A27"/>
    </sheetView>
  </sheetViews>
  <sheetFormatPr defaultRowHeight="18.75" x14ac:dyDescent="0.45"/>
  <cols>
    <col min="1" max="1" width="70.28515625" style="38" bestFit="1" customWidth="1"/>
    <col min="2" max="2" width="1" style="38" customWidth="1"/>
    <col min="3" max="3" width="28" style="38" bestFit="1" customWidth="1"/>
    <col min="4" max="4" width="1" style="38" customWidth="1"/>
    <col min="5" max="5" width="19.5703125" style="38" bestFit="1" customWidth="1"/>
    <col min="6" max="6" width="1" style="38" customWidth="1"/>
    <col min="7" max="7" width="31" style="38" customWidth="1"/>
    <col min="8" max="8" width="1" style="38" customWidth="1"/>
    <col min="9" max="9" width="20.42578125" style="38" bestFit="1" customWidth="1"/>
    <col min="10" max="10" width="1" style="38" customWidth="1"/>
    <col min="11" max="11" width="25" style="38" customWidth="1"/>
    <col min="12" max="12" width="1" style="38" customWidth="1"/>
    <col min="13" max="13" width="9.140625" style="38" customWidth="1"/>
    <col min="14" max="16384" width="9.140625" style="38"/>
  </cols>
  <sheetData>
    <row r="2" spans="1:25" ht="26.25" x14ac:dyDescent="0.4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37"/>
      <c r="K2" s="37"/>
    </row>
    <row r="3" spans="1:25" ht="26.25" x14ac:dyDescent="0.4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37"/>
      <c r="K3" s="37"/>
    </row>
    <row r="4" spans="1:25" ht="26.25" x14ac:dyDescent="0.45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37"/>
      <c r="K4" s="37"/>
    </row>
    <row r="6" spans="1:25" ht="24" x14ac:dyDescent="0.55000000000000004">
      <c r="A6" s="39" t="s">
        <v>127</v>
      </c>
      <c r="B6" s="39"/>
      <c r="C6" s="39"/>
      <c r="D6" s="39"/>
      <c r="E6" s="39"/>
      <c r="F6" s="39"/>
      <c r="G6" s="39"/>
      <c r="H6" s="39"/>
      <c r="I6" s="39"/>
    </row>
    <row r="7" spans="1:25" ht="74.25" x14ac:dyDescent="0.6">
      <c r="A7" s="40" t="s">
        <v>128</v>
      </c>
      <c r="B7" s="41"/>
      <c r="C7" s="40" t="s">
        <v>129</v>
      </c>
      <c r="D7" s="41"/>
      <c r="E7" s="42" t="s">
        <v>130</v>
      </c>
      <c r="F7" s="41"/>
      <c r="G7" s="42" t="s">
        <v>131</v>
      </c>
      <c r="H7" s="41"/>
      <c r="I7" s="42" t="s">
        <v>132</v>
      </c>
      <c r="J7" s="37"/>
      <c r="K7" s="37"/>
    </row>
    <row r="8" spans="1:25" s="39" customFormat="1" ht="26.25" x14ac:dyDescent="0.55000000000000004">
      <c r="A8" s="43" t="s">
        <v>133</v>
      </c>
      <c r="B8" s="43"/>
      <c r="C8" s="44" t="s">
        <v>134</v>
      </c>
      <c r="D8" s="45"/>
      <c r="E8" s="44">
        <v>1490608114101</v>
      </c>
      <c r="F8" s="45"/>
      <c r="G8" s="44">
        <v>6014109337</v>
      </c>
      <c r="H8" s="43"/>
      <c r="I8" s="46">
        <v>34</v>
      </c>
      <c r="J8" s="38"/>
      <c r="K8" s="47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Y8" s="49"/>
    </row>
    <row r="9" spans="1:25" s="39" customFormat="1" ht="24" x14ac:dyDescent="0.55000000000000004">
      <c r="A9" s="43" t="s">
        <v>135</v>
      </c>
      <c r="B9" s="43"/>
      <c r="C9" s="44" t="s">
        <v>134</v>
      </c>
      <c r="D9" s="45"/>
      <c r="E9" s="44">
        <v>1995000000000</v>
      </c>
      <c r="F9" s="45"/>
      <c r="G9" s="44">
        <v>8243956046</v>
      </c>
      <c r="H9" s="43"/>
      <c r="I9" s="46">
        <v>33.5</v>
      </c>
      <c r="J9" s="48"/>
      <c r="K9" s="50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Y9" s="49"/>
    </row>
    <row r="10" spans="1:25" s="39" customFormat="1" ht="24" x14ac:dyDescent="0.55000000000000004">
      <c r="A10" s="43" t="s">
        <v>136</v>
      </c>
      <c r="B10" s="43"/>
      <c r="C10" s="44" t="s">
        <v>134</v>
      </c>
      <c r="D10" s="45"/>
      <c r="E10" s="44">
        <v>1000000000000</v>
      </c>
      <c r="F10" s="45"/>
      <c r="G10" s="44">
        <v>4121978023</v>
      </c>
      <c r="H10" s="43"/>
      <c r="I10" s="46">
        <v>34.5</v>
      </c>
      <c r="J10" s="48"/>
      <c r="K10" s="50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Y10" s="49"/>
    </row>
    <row r="11" spans="1:25" s="39" customFormat="1" ht="24" x14ac:dyDescent="0.55000000000000004">
      <c r="A11" s="43" t="s">
        <v>137</v>
      </c>
      <c r="B11" s="43"/>
      <c r="C11" s="44" t="s">
        <v>134</v>
      </c>
      <c r="D11" s="45"/>
      <c r="E11" s="44">
        <v>3336000000000</v>
      </c>
      <c r="F11" s="45"/>
      <c r="G11" s="44">
        <v>27931556768</v>
      </c>
      <c r="H11" s="43"/>
      <c r="I11" s="46">
        <v>39</v>
      </c>
      <c r="J11" s="48"/>
      <c r="K11" s="50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Y11" s="49"/>
    </row>
    <row r="12" spans="1:25" s="39" customFormat="1" ht="24" x14ac:dyDescent="0.55000000000000004">
      <c r="A12" s="43" t="s">
        <v>138</v>
      </c>
      <c r="B12" s="43"/>
      <c r="C12" s="44" t="s">
        <v>134</v>
      </c>
      <c r="D12" s="45"/>
      <c r="E12" s="44">
        <v>2400000000000</v>
      </c>
      <c r="F12" s="45"/>
      <c r="G12" s="44">
        <v>5256024580</v>
      </c>
      <c r="H12" s="43"/>
      <c r="I12" s="46">
        <v>37.5</v>
      </c>
      <c r="J12" s="48"/>
      <c r="K12" s="50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Y12" s="49"/>
    </row>
    <row r="13" spans="1:25" s="39" customFormat="1" ht="24" x14ac:dyDescent="0.55000000000000004">
      <c r="A13" s="43" t="s">
        <v>139</v>
      </c>
      <c r="B13" s="43"/>
      <c r="C13" s="44" t="s">
        <v>134</v>
      </c>
      <c r="D13" s="45"/>
      <c r="E13" s="44">
        <v>2000000000000</v>
      </c>
      <c r="F13" s="45"/>
      <c r="G13" s="44">
        <v>8018812470</v>
      </c>
      <c r="H13" s="43"/>
      <c r="I13" s="46">
        <v>34</v>
      </c>
      <c r="J13" s="48"/>
      <c r="K13" s="50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Y13" s="49"/>
    </row>
    <row r="14" spans="1:25" s="39" customFormat="1" ht="24" x14ac:dyDescent="0.55000000000000004">
      <c r="A14" s="43" t="s">
        <v>140</v>
      </c>
      <c r="B14" s="43"/>
      <c r="C14" s="44" t="s">
        <v>134</v>
      </c>
      <c r="D14" s="43"/>
      <c r="E14" s="44">
        <v>4947864134400</v>
      </c>
      <c r="F14" s="43"/>
      <c r="G14" s="44">
        <v>43333839180</v>
      </c>
      <c r="H14" s="43"/>
      <c r="I14" s="46">
        <v>37</v>
      </c>
      <c r="J14" s="48"/>
      <c r="K14" s="50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Y14" s="49"/>
    </row>
    <row r="15" spans="1:25" s="39" customFormat="1" ht="24" x14ac:dyDescent="0.55000000000000004">
      <c r="A15" s="43" t="s">
        <v>141</v>
      </c>
      <c r="B15" s="43"/>
      <c r="C15" s="44" t="s">
        <v>134</v>
      </c>
      <c r="D15" s="43"/>
      <c r="E15" s="44">
        <v>4947864134400</v>
      </c>
      <c r="F15" s="43"/>
      <c r="G15" s="44">
        <v>43333839180</v>
      </c>
      <c r="H15" s="43"/>
      <c r="I15" s="46">
        <v>37</v>
      </c>
      <c r="J15" s="48"/>
      <c r="K15" s="50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Y15" s="49"/>
    </row>
    <row r="16" spans="1:25" s="39" customFormat="1" ht="24" x14ac:dyDescent="0.55000000000000004">
      <c r="A16" s="43" t="s">
        <v>142</v>
      </c>
      <c r="B16" s="43"/>
      <c r="C16" s="44" t="s">
        <v>134</v>
      </c>
      <c r="D16" s="43"/>
      <c r="E16" s="44">
        <v>1939466031800</v>
      </c>
      <c r="F16" s="43"/>
      <c r="G16" s="44">
        <v>18289725836</v>
      </c>
      <c r="H16" s="43"/>
      <c r="I16" s="46">
        <v>37.5</v>
      </c>
      <c r="J16" s="48"/>
      <c r="K16" s="50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Y16" s="49"/>
    </row>
    <row r="17" spans="1:25" s="39" customFormat="1" ht="24" x14ac:dyDescent="0.55000000000000004">
      <c r="A17" s="43" t="s">
        <v>143</v>
      </c>
      <c r="B17" s="43"/>
      <c r="C17" s="44" t="s">
        <v>134</v>
      </c>
      <c r="D17" s="43"/>
      <c r="E17" s="44">
        <v>2500000000000</v>
      </c>
      <c r="F17" s="43"/>
      <c r="G17" s="44">
        <v>22726733578</v>
      </c>
      <c r="H17" s="43"/>
      <c r="I17" s="46">
        <v>38.1</v>
      </c>
      <c r="J17" s="48"/>
      <c r="K17" s="50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Y17" s="49"/>
    </row>
    <row r="18" spans="1:25" s="39" customFormat="1" ht="24" x14ac:dyDescent="0.55000000000000004">
      <c r="A18" s="43" t="s">
        <v>144</v>
      </c>
      <c r="B18" s="43"/>
      <c r="C18" s="44" t="s">
        <v>134</v>
      </c>
      <c r="D18" s="43"/>
      <c r="E18" s="44">
        <v>1440000000000</v>
      </c>
      <c r="F18" s="43"/>
      <c r="G18" s="44">
        <v>11970144992</v>
      </c>
      <c r="H18" s="43"/>
      <c r="I18" s="46">
        <v>39</v>
      </c>
      <c r="J18" s="48"/>
      <c r="K18" s="50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Y18" s="49"/>
    </row>
    <row r="19" spans="1:25" s="39" customFormat="1" ht="24" x14ac:dyDescent="0.55000000000000004">
      <c r="A19" s="43" t="s">
        <v>145</v>
      </c>
      <c r="B19" s="43"/>
      <c r="C19" s="44" t="s">
        <v>134</v>
      </c>
      <c r="D19" s="43"/>
      <c r="E19" s="44">
        <v>15000000000000</v>
      </c>
      <c r="F19" s="43"/>
      <c r="G19" s="44">
        <v>10762676069</v>
      </c>
      <c r="H19" s="43"/>
      <c r="I19" s="46">
        <v>41</v>
      </c>
      <c r="J19" s="48"/>
      <c r="K19" s="50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Y19" s="49"/>
    </row>
    <row r="20" spans="1:25" s="39" customFormat="1" ht="24" x14ac:dyDescent="0.55000000000000004">
      <c r="A20" s="43" t="s">
        <v>146</v>
      </c>
      <c r="B20" s="43"/>
      <c r="C20" s="44" t="s">
        <v>134</v>
      </c>
      <c r="D20" s="43"/>
      <c r="E20" s="44">
        <v>4000000000000</v>
      </c>
      <c r="F20" s="43"/>
      <c r="G20" s="44">
        <v>43050704214</v>
      </c>
      <c r="H20" s="43"/>
      <c r="I20" s="46">
        <v>41</v>
      </c>
      <c r="J20" s="48"/>
      <c r="K20" s="50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Y20" s="49"/>
    </row>
    <row r="21" spans="1:25" s="39" customFormat="1" ht="24" x14ac:dyDescent="0.55000000000000004">
      <c r="A21" s="43" t="s">
        <v>147</v>
      </c>
      <c r="B21" s="43"/>
      <c r="C21" s="44" t="s">
        <v>134</v>
      </c>
      <c r="D21" s="43"/>
      <c r="E21" s="60">
        <v>4500000000000</v>
      </c>
      <c r="F21" s="43"/>
      <c r="G21" s="44">
        <v>108386664</v>
      </c>
      <c r="H21" s="43"/>
      <c r="I21" s="61">
        <v>43.5</v>
      </c>
      <c r="J21" s="48"/>
      <c r="K21" s="50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Y21" s="49"/>
    </row>
    <row r="22" spans="1:25" s="39" customFormat="1" ht="24" x14ac:dyDescent="0.55000000000000004">
      <c r="A22" s="43" t="s">
        <v>148</v>
      </c>
      <c r="B22" s="43"/>
      <c r="C22" s="44" t="s">
        <v>134</v>
      </c>
      <c r="D22" s="43"/>
      <c r="E22" s="60">
        <v>4500000000000</v>
      </c>
      <c r="F22" s="43"/>
      <c r="G22" s="44">
        <v>108386664</v>
      </c>
      <c r="H22" s="43"/>
      <c r="I22" s="61">
        <v>43.5</v>
      </c>
      <c r="J22" s="48"/>
      <c r="K22" s="50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Y22" s="49"/>
    </row>
    <row r="23" spans="1:25" s="39" customFormat="1" ht="24" x14ac:dyDescent="0.55000000000000004">
      <c r="A23" s="43" t="s">
        <v>149</v>
      </c>
      <c r="B23" s="43"/>
      <c r="C23" s="44" t="s">
        <v>134</v>
      </c>
      <c r="D23" s="43"/>
      <c r="E23" s="60">
        <v>4500000000000</v>
      </c>
      <c r="F23" s="43"/>
      <c r="G23" s="44">
        <v>108386664</v>
      </c>
      <c r="H23" s="43"/>
      <c r="I23" s="61">
        <v>43.5</v>
      </c>
      <c r="J23" s="48"/>
      <c r="K23" s="50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Y23" s="49"/>
    </row>
    <row r="24" spans="1:25" s="39" customFormat="1" ht="24" x14ac:dyDescent="0.55000000000000004">
      <c r="A24" s="43" t="s">
        <v>150</v>
      </c>
      <c r="B24" s="43"/>
      <c r="C24" s="44" t="s">
        <v>134</v>
      </c>
      <c r="D24" s="43"/>
      <c r="E24" s="60">
        <v>1000000000000</v>
      </c>
      <c r="F24" s="43"/>
      <c r="G24" s="44">
        <v>5857696512</v>
      </c>
      <c r="H24" s="43"/>
      <c r="I24" s="61">
        <v>45</v>
      </c>
      <c r="J24" s="48"/>
      <c r="K24" s="62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Y24" s="49"/>
    </row>
    <row r="25" spans="1:25" s="39" customFormat="1" ht="24" x14ac:dyDescent="0.55000000000000004">
      <c r="C25" s="48"/>
      <c r="D25" s="48"/>
      <c r="E25" s="48"/>
      <c r="F25" s="48"/>
      <c r="G25" s="48"/>
      <c r="H25" s="48"/>
      <c r="I25" s="48"/>
      <c r="J25" s="48"/>
      <c r="K25" s="50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Y25" s="49"/>
    </row>
    <row r="26" spans="1:25" s="39" customFormat="1" ht="24" x14ac:dyDescent="0.55000000000000004">
      <c r="C26" s="48"/>
      <c r="D26" s="48"/>
      <c r="E26" s="48"/>
      <c r="F26" s="48"/>
      <c r="G26" s="48"/>
      <c r="H26" s="48"/>
      <c r="I26" s="48"/>
      <c r="J26" s="48"/>
      <c r="K26" s="50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Y26" s="49"/>
    </row>
    <row r="27" spans="1:25" s="39" customFormat="1" ht="24" x14ac:dyDescent="0.55000000000000004">
      <c r="C27" s="48"/>
      <c r="D27" s="48"/>
      <c r="E27" s="48"/>
      <c r="F27" s="48"/>
      <c r="G27" s="48"/>
      <c r="H27" s="48"/>
      <c r="I27" s="48"/>
      <c r="J27" s="48"/>
      <c r="K27" s="50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Y27" s="49"/>
    </row>
    <row r="28" spans="1:25" s="39" customFormat="1" ht="24" x14ac:dyDescent="0.55000000000000004">
      <c r="C28" s="48"/>
      <c r="D28" s="48"/>
      <c r="E28" s="48"/>
      <c r="F28" s="48"/>
      <c r="G28" s="48"/>
      <c r="H28" s="48"/>
      <c r="I28" s="48"/>
      <c r="J28" s="48"/>
      <c r="K28" s="50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Y28" s="49"/>
    </row>
    <row r="29" spans="1:25" s="39" customFormat="1" ht="24" x14ac:dyDescent="0.55000000000000004">
      <c r="C29" s="48"/>
      <c r="D29" s="48"/>
      <c r="E29" s="48"/>
      <c r="F29" s="48"/>
      <c r="G29" s="48"/>
      <c r="H29" s="48"/>
      <c r="I29" s="48"/>
      <c r="J29" s="48"/>
      <c r="K29" s="50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Y29" s="49"/>
    </row>
    <row r="30" spans="1:25" s="39" customFormat="1" ht="24" x14ac:dyDescent="0.55000000000000004">
      <c r="C30" s="48"/>
      <c r="D30" s="48"/>
      <c r="E30" s="48"/>
      <c r="F30" s="48"/>
      <c r="G30" s="48"/>
      <c r="H30" s="48"/>
      <c r="I30" s="48"/>
      <c r="J30" s="48"/>
      <c r="K30" s="50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Y30" s="49"/>
    </row>
    <row r="31" spans="1:25" s="39" customFormat="1" ht="24" x14ac:dyDescent="0.55000000000000004">
      <c r="C31" s="48"/>
      <c r="D31" s="48"/>
      <c r="E31" s="48"/>
      <c r="F31" s="48"/>
      <c r="G31" s="48"/>
      <c r="H31" s="48"/>
      <c r="I31" s="48"/>
      <c r="J31" s="48"/>
      <c r="K31" s="50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Y31" s="49"/>
    </row>
    <row r="32" spans="1:25" s="39" customFormat="1" ht="24" x14ac:dyDescent="0.55000000000000004">
      <c r="C32" s="48"/>
      <c r="D32" s="48"/>
      <c r="E32" s="48"/>
      <c r="F32" s="48"/>
      <c r="G32" s="48"/>
      <c r="H32" s="48"/>
      <c r="I32" s="48"/>
      <c r="J32" s="48"/>
      <c r="K32" s="50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Y32" s="49"/>
    </row>
    <row r="33" spans="3:25" s="39" customFormat="1" ht="24" x14ac:dyDescent="0.55000000000000004">
      <c r="C33" s="48"/>
      <c r="D33" s="48"/>
      <c r="E33" s="48"/>
      <c r="F33" s="48"/>
      <c r="G33" s="48"/>
      <c r="H33" s="48"/>
      <c r="I33" s="48"/>
      <c r="J33" s="48"/>
      <c r="K33" s="50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Y33" s="49"/>
    </row>
    <row r="34" spans="3:25" s="39" customFormat="1" ht="24" x14ac:dyDescent="0.55000000000000004">
      <c r="C34" s="48"/>
      <c r="D34" s="48"/>
      <c r="E34" s="48"/>
      <c r="F34" s="48"/>
      <c r="G34" s="48"/>
      <c r="H34" s="48"/>
      <c r="I34" s="48"/>
      <c r="J34" s="48"/>
      <c r="K34" s="50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Y34" s="49"/>
    </row>
    <row r="35" spans="3:25" s="39" customFormat="1" ht="24" x14ac:dyDescent="0.55000000000000004">
      <c r="C35" s="48"/>
      <c r="D35" s="48"/>
      <c r="E35" s="48"/>
      <c r="F35" s="48"/>
      <c r="G35" s="48"/>
      <c r="H35" s="48"/>
      <c r="I35" s="48"/>
      <c r="J35" s="48"/>
      <c r="K35" s="50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Y35" s="49"/>
    </row>
    <row r="36" spans="3:25" s="39" customFormat="1" ht="24" x14ac:dyDescent="0.55000000000000004">
      <c r="C36" s="48"/>
      <c r="D36" s="48"/>
      <c r="E36" s="48"/>
      <c r="F36" s="48"/>
      <c r="G36" s="48"/>
      <c r="H36" s="48"/>
      <c r="I36" s="48"/>
      <c r="J36" s="48"/>
      <c r="K36" s="50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Y36" s="49"/>
    </row>
    <row r="37" spans="3:25" s="39" customFormat="1" ht="24" x14ac:dyDescent="0.55000000000000004">
      <c r="C37" s="48"/>
      <c r="D37" s="48"/>
      <c r="E37" s="48"/>
      <c r="F37" s="48"/>
      <c r="G37" s="48"/>
      <c r="H37" s="48"/>
      <c r="I37" s="48"/>
      <c r="J37" s="48"/>
      <c r="K37" s="50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Y37" s="49"/>
    </row>
    <row r="38" spans="3:25" s="39" customFormat="1" ht="24" x14ac:dyDescent="0.55000000000000004">
      <c r="C38" s="48"/>
      <c r="D38" s="48"/>
      <c r="E38" s="48"/>
      <c r="F38" s="48"/>
      <c r="G38" s="48"/>
      <c r="H38" s="48"/>
      <c r="I38" s="48"/>
      <c r="J38" s="48"/>
      <c r="K38" s="50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Y38" s="49"/>
    </row>
    <row r="39" spans="3:25" s="39" customFormat="1" ht="24" x14ac:dyDescent="0.55000000000000004">
      <c r="C39" s="48"/>
      <c r="D39" s="48"/>
      <c r="E39" s="48"/>
      <c r="F39" s="48"/>
      <c r="G39" s="48"/>
      <c r="H39" s="48"/>
      <c r="I39" s="48"/>
      <c r="J39" s="48"/>
      <c r="K39" s="50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Y39" s="49"/>
    </row>
    <row r="40" spans="3:25" s="39" customFormat="1" ht="24" x14ac:dyDescent="0.55000000000000004">
      <c r="C40" s="48"/>
      <c r="D40" s="48"/>
      <c r="E40" s="48"/>
      <c r="F40" s="48"/>
      <c r="G40" s="48"/>
      <c r="H40" s="48"/>
      <c r="I40" s="48"/>
      <c r="J40" s="48"/>
      <c r="K40" s="50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Y40" s="49"/>
    </row>
    <row r="41" spans="3:25" s="39" customFormat="1" ht="24" x14ac:dyDescent="0.55000000000000004">
      <c r="C41" s="48"/>
      <c r="D41" s="48"/>
      <c r="E41" s="48"/>
      <c r="F41" s="48"/>
      <c r="G41" s="48"/>
      <c r="H41" s="48"/>
      <c r="I41" s="48"/>
      <c r="J41" s="48"/>
      <c r="K41" s="50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Y41" s="49"/>
    </row>
    <row r="42" spans="3:25" s="39" customFormat="1" ht="24" x14ac:dyDescent="0.55000000000000004">
      <c r="C42" s="48"/>
      <c r="D42" s="48"/>
      <c r="E42" s="48"/>
      <c r="F42" s="48"/>
      <c r="G42" s="48"/>
      <c r="H42" s="48"/>
      <c r="I42" s="48"/>
      <c r="J42" s="48"/>
      <c r="K42" s="50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Y42" s="49"/>
    </row>
    <row r="43" spans="3:25" s="39" customFormat="1" ht="24" x14ac:dyDescent="0.55000000000000004">
      <c r="C43" s="48"/>
      <c r="D43" s="48"/>
      <c r="E43" s="48"/>
      <c r="F43" s="48"/>
      <c r="G43" s="48"/>
      <c r="H43" s="48"/>
      <c r="I43" s="48"/>
      <c r="J43" s="48"/>
      <c r="K43" s="50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Y43" s="49"/>
    </row>
    <row r="44" spans="3:25" s="39" customFormat="1" ht="24" x14ac:dyDescent="0.55000000000000004">
      <c r="C44" s="48"/>
      <c r="D44" s="48"/>
      <c r="E44" s="48"/>
      <c r="F44" s="48"/>
      <c r="G44" s="48"/>
      <c r="H44" s="48"/>
      <c r="I44" s="48"/>
      <c r="J44" s="48"/>
      <c r="K44" s="50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Y44" s="49"/>
    </row>
    <row r="45" spans="3:25" s="39" customFormat="1" ht="24" x14ac:dyDescent="0.55000000000000004">
      <c r="C45" s="48"/>
      <c r="D45" s="48"/>
      <c r="E45" s="48"/>
      <c r="F45" s="48"/>
      <c r="G45" s="48"/>
      <c r="H45" s="48"/>
      <c r="I45" s="48"/>
      <c r="J45" s="48"/>
      <c r="K45" s="50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Y45" s="49"/>
    </row>
    <row r="46" spans="3:25" s="39" customFormat="1" ht="24" x14ac:dyDescent="0.55000000000000004">
      <c r="C46" s="48"/>
      <c r="D46" s="48"/>
      <c r="E46" s="48"/>
      <c r="F46" s="48"/>
      <c r="G46" s="48"/>
      <c r="H46" s="48"/>
      <c r="I46" s="48"/>
      <c r="J46" s="48"/>
      <c r="K46" s="50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Y46" s="49"/>
    </row>
    <row r="47" spans="3:25" s="39" customFormat="1" ht="24" x14ac:dyDescent="0.55000000000000004">
      <c r="C47" s="48"/>
      <c r="D47" s="48"/>
      <c r="E47" s="48"/>
      <c r="F47" s="48"/>
      <c r="G47" s="48"/>
      <c r="H47" s="48"/>
      <c r="I47" s="48"/>
      <c r="J47" s="48"/>
      <c r="K47" s="50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Y47" s="49"/>
    </row>
    <row r="48" spans="3:25" s="39" customFormat="1" ht="24" x14ac:dyDescent="0.55000000000000004">
      <c r="C48" s="48"/>
      <c r="D48" s="48"/>
      <c r="E48" s="48"/>
      <c r="F48" s="48"/>
      <c r="G48" s="48"/>
      <c r="H48" s="48"/>
      <c r="I48" s="48"/>
      <c r="J48" s="48"/>
      <c r="K48" s="50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Y48" s="49"/>
    </row>
    <row r="49" spans="3:25" s="39" customFormat="1" ht="24" x14ac:dyDescent="0.55000000000000004">
      <c r="C49" s="48"/>
      <c r="D49" s="48"/>
      <c r="E49" s="48"/>
      <c r="F49" s="48"/>
      <c r="G49" s="48"/>
      <c r="H49" s="48"/>
      <c r="I49" s="48"/>
      <c r="J49" s="48"/>
      <c r="K49" s="50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Y49" s="49"/>
    </row>
    <row r="50" spans="3:25" s="39" customFormat="1" ht="24" x14ac:dyDescent="0.55000000000000004">
      <c r="C50" s="48"/>
      <c r="D50" s="48"/>
      <c r="E50" s="48"/>
      <c r="F50" s="48"/>
      <c r="G50" s="48"/>
      <c r="H50" s="48"/>
      <c r="I50" s="48"/>
      <c r="J50" s="48"/>
      <c r="K50" s="50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Y50" s="49"/>
    </row>
    <row r="51" spans="3:25" s="39" customFormat="1" ht="24" x14ac:dyDescent="0.55000000000000004">
      <c r="C51" s="48"/>
      <c r="D51" s="48"/>
      <c r="E51" s="48"/>
      <c r="F51" s="48"/>
      <c r="G51" s="48"/>
      <c r="H51" s="48"/>
      <c r="I51" s="48"/>
      <c r="J51" s="48"/>
      <c r="K51" s="50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Y51" s="49"/>
    </row>
    <row r="52" spans="3:25" s="39" customFormat="1" ht="24" x14ac:dyDescent="0.55000000000000004">
      <c r="C52" s="48"/>
      <c r="D52" s="48"/>
      <c r="E52" s="48"/>
      <c r="F52" s="48"/>
      <c r="G52" s="48"/>
      <c r="H52" s="48"/>
      <c r="I52" s="48"/>
      <c r="J52" s="48"/>
      <c r="K52" s="50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Y52" s="49"/>
    </row>
    <row r="53" spans="3:25" s="39" customFormat="1" ht="24" x14ac:dyDescent="0.55000000000000004">
      <c r="C53" s="48"/>
      <c r="D53" s="48"/>
      <c r="E53" s="48"/>
      <c r="F53" s="48"/>
      <c r="G53" s="48"/>
      <c r="H53" s="48"/>
      <c r="I53" s="48"/>
      <c r="J53" s="48"/>
      <c r="K53" s="50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Y53" s="49"/>
    </row>
    <row r="54" spans="3:25" s="39" customFormat="1" ht="24" x14ac:dyDescent="0.55000000000000004">
      <c r="C54" s="48"/>
      <c r="D54" s="48"/>
      <c r="E54" s="48"/>
      <c r="F54" s="48"/>
      <c r="G54" s="48"/>
      <c r="H54" s="48"/>
      <c r="I54" s="48"/>
      <c r="J54" s="48"/>
      <c r="K54" s="50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Y54" s="49"/>
    </row>
    <row r="55" spans="3:25" s="39" customFormat="1" ht="24" x14ac:dyDescent="0.55000000000000004">
      <c r="C55" s="48"/>
      <c r="D55" s="48"/>
      <c r="E55" s="48"/>
      <c r="F55" s="48"/>
      <c r="G55" s="48"/>
      <c r="H55" s="48"/>
      <c r="I55" s="48"/>
      <c r="J55" s="48"/>
      <c r="K55" s="50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Y55" s="49"/>
    </row>
    <row r="56" spans="3:25" s="39" customFormat="1" ht="24" x14ac:dyDescent="0.55000000000000004">
      <c r="C56" s="48"/>
      <c r="D56" s="48"/>
      <c r="E56" s="48"/>
      <c r="F56" s="48"/>
      <c r="G56" s="48"/>
      <c r="H56" s="48"/>
      <c r="I56" s="48"/>
      <c r="J56" s="48"/>
      <c r="K56" s="50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Y56" s="49"/>
    </row>
    <row r="57" spans="3:25" s="39" customFormat="1" ht="24" x14ac:dyDescent="0.55000000000000004">
      <c r="C57" s="48"/>
      <c r="D57" s="48"/>
      <c r="E57" s="48"/>
      <c r="F57" s="48"/>
      <c r="G57" s="48"/>
      <c r="H57" s="48"/>
      <c r="I57" s="48"/>
      <c r="J57" s="48"/>
      <c r="K57" s="50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Y57" s="49"/>
    </row>
    <row r="58" spans="3:25" s="39" customFormat="1" ht="24" x14ac:dyDescent="0.55000000000000004">
      <c r="C58" s="48"/>
      <c r="D58" s="48"/>
      <c r="E58" s="48"/>
      <c r="F58" s="48"/>
      <c r="G58" s="48"/>
      <c r="H58" s="48"/>
      <c r="I58" s="48"/>
      <c r="J58" s="48"/>
      <c r="K58" s="50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Y58" s="49"/>
    </row>
    <row r="59" spans="3:25" s="39" customFormat="1" ht="24" x14ac:dyDescent="0.55000000000000004">
      <c r="C59" s="48"/>
      <c r="D59" s="48"/>
      <c r="E59" s="48"/>
      <c r="F59" s="48"/>
      <c r="G59" s="48"/>
      <c r="H59" s="48"/>
      <c r="I59" s="48"/>
      <c r="J59" s="48"/>
      <c r="K59" s="50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Y59" s="49"/>
    </row>
    <row r="60" spans="3:25" s="39" customFormat="1" ht="24" x14ac:dyDescent="0.55000000000000004">
      <c r="C60" s="48"/>
      <c r="D60" s="48"/>
      <c r="E60" s="48"/>
      <c r="F60" s="48"/>
      <c r="G60" s="48"/>
      <c r="H60" s="48"/>
      <c r="I60" s="48"/>
      <c r="J60" s="48"/>
      <c r="K60" s="50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Y60" s="49"/>
    </row>
    <row r="61" spans="3:25" s="39" customFormat="1" ht="24" x14ac:dyDescent="0.55000000000000004">
      <c r="C61" s="48"/>
      <c r="D61" s="48"/>
      <c r="E61" s="48"/>
      <c r="F61" s="48"/>
      <c r="G61" s="48"/>
      <c r="H61" s="48"/>
      <c r="I61" s="48"/>
      <c r="J61" s="48"/>
      <c r="K61" s="50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Y61" s="49"/>
    </row>
    <row r="62" spans="3:25" s="39" customFormat="1" ht="24" x14ac:dyDescent="0.55000000000000004">
      <c r="C62" s="48"/>
      <c r="D62" s="48"/>
      <c r="E62" s="48"/>
      <c r="F62" s="48"/>
      <c r="G62" s="48"/>
      <c r="H62" s="48"/>
      <c r="I62" s="48"/>
      <c r="J62" s="48"/>
      <c r="K62" s="50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Y62" s="49"/>
    </row>
    <row r="63" spans="3:25" s="39" customFormat="1" ht="24" x14ac:dyDescent="0.55000000000000004">
      <c r="C63" s="48"/>
      <c r="D63" s="48"/>
      <c r="E63" s="48"/>
      <c r="F63" s="48"/>
      <c r="G63" s="48"/>
      <c r="H63" s="48"/>
      <c r="I63" s="48"/>
      <c r="J63" s="48"/>
      <c r="K63" s="50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Y63" s="49"/>
    </row>
    <row r="64" spans="3:25" s="39" customFormat="1" ht="24" x14ac:dyDescent="0.55000000000000004">
      <c r="C64" s="48"/>
      <c r="D64" s="48"/>
      <c r="E64" s="48"/>
      <c r="F64" s="48"/>
      <c r="G64" s="48"/>
      <c r="H64" s="48"/>
      <c r="I64" s="48"/>
      <c r="J64" s="48"/>
      <c r="K64" s="50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Y64" s="49"/>
    </row>
    <row r="65" spans="1:25" s="39" customFormat="1" ht="24" x14ac:dyDescent="0.55000000000000004">
      <c r="C65" s="48"/>
      <c r="D65" s="48"/>
      <c r="E65" s="48"/>
      <c r="F65" s="48"/>
      <c r="G65" s="48"/>
      <c r="H65" s="48"/>
      <c r="I65" s="48"/>
      <c r="J65" s="48"/>
      <c r="K65" s="50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Y65" s="49"/>
    </row>
    <row r="66" spans="1:25" s="39" customFormat="1" ht="24" x14ac:dyDescent="0.55000000000000004">
      <c r="C66" s="48"/>
      <c r="D66" s="48"/>
      <c r="E66" s="48"/>
      <c r="F66" s="48"/>
      <c r="G66" s="48"/>
      <c r="H66" s="48"/>
      <c r="I66" s="48"/>
      <c r="J66" s="48"/>
      <c r="K66" s="50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Y66" s="49"/>
    </row>
    <row r="67" spans="1:25" s="39" customFormat="1" ht="24" x14ac:dyDescent="0.55000000000000004">
      <c r="C67" s="48"/>
      <c r="D67" s="48"/>
      <c r="E67" s="48"/>
      <c r="F67" s="48"/>
      <c r="G67" s="48"/>
      <c r="H67" s="48"/>
      <c r="I67" s="48"/>
      <c r="J67" s="48"/>
      <c r="K67" s="50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Y67" s="49"/>
    </row>
    <row r="68" spans="1:25" s="39" customFormat="1" ht="24" x14ac:dyDescent="0.55000000000000004">
      <c r="C68" s="48"/>
      <c r="D68" s="48"/>
      <c r="E68" s="48"/>
      <c r="F68" s="48"/>
      <c r="G68" s="48"/>
      <c r="H68" s="48"/>
      <c r="I68" s="48"/>
      <c r="J68" s="48"/>
      <c r="K68" s="50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Y68" s="49"/>
    </row>
    <row r="69" spans="1:25" s="39" customFormat="1" ht="24" x14ac:dyDescent="0.55000000000000004">
      <c r="C69" s="48"/>
      <c r="D69" s="48"/>
      <c r="E69" s="48"/>
      <c r="F69" s="48"/>
      <c r="G69" s="48"/>
      <c r="H69" s="48"/>
      <c r="I69" s="48"/>
      <c r="J69" s="48"/>
      <c r="K69" s="50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Y69" s="49"/>
    </row>
    <row r="70" spans="1:25" s="39" customFormat="1" ht="24" x14ac:dyDescent="0.55000000000000004">
      <c r="C70" s="48"/>
      <c r="D70" s="48"/>
      <c r="E70" s="48"/>
      <c r="F70" s="48"/>
      <c r="G70" s="48"/>
      <c r="H70" s="48"/>
      <c r="I70" s="48"/>
      <c r="J70" s="48"/>
      <c r="K70" s="50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Y70" s="49"/>
    </row>
    <row r="71" spans="1:25" s="39" customFormat="1" ht="24" x14ac:dyDescent="0.55000000000000004">
      <c r="C71" s="48"/>
      <c r="D71" s="48"/>
      <c r="E71" s="48"/>
      <c r="F71" s="48"/>
      <c r="G71" s="48"/>
      <c r="H71" s="48"/>
      <c r="I71" s="48"/>
      <c r="J71" s="48"/>
      <c r="K71" s="50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Y71" s="49"/>
    </row>
    <row r="72" spans="1:25" s="39" customFormat="1" ht="24" x14ac:dyDescent="0.55000000000000004">
      <c r="C72" s="48"/>
      <c r="D72" s="48"/>
      <c r="E72" s="48"/>
      <c r="F72" s="48"/>
      <c r="G72" s="48"/>
      <c r="H72" s="48"/>
      <c r="I72" s="48"/>
      <c r="J72" s="48"/>
      <c r="K72" s="50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Y72" s="49"/>
    </row>
    <row r="73" spans="1:25" s="39" customFormat="1" ht="24" x14ac:dyDescent="0.55000000000000004">
      <c r="C73" s="48"/>
      <c r="D73" s="48"/>
      <c r="E73" s="48"/>
      <c r="F73" s="48"/>
      <c r="G73" s="48"/>
      <c r="H73" s="48"/>
      <c r="I73" s="48"/>
      <c r="J73" s="48"/>
      <c r="K73" s="50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Y73" s="49"/>
    </row>
    <row r="74" spans="1:25" s="39" customFormat="1" ht="24" x14ac:dyDescent="0.55000000000000004">
      <c r="C74" s="48"/>
      <c r="D74" s="48"/>
      <c r="E74" s="48"/>
      <c r="F74" s="48"/>
      <c r="G74" s="48"/>
      <c r="H74" s="48"/>
      <c r="I74" s="48"/>
      <c r="J74" s="48"/>
      <c r="K74" s="50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Y74" s="49"/>
    </row>
    <row r="75" spans="1:25" s="39" customFormat="1" ht="24" x14ac:dyDescent="0.55000000000000004">
      <c r="C75" s="48"/>
      <c r="D75" s="48"/>
      <c r="E75" s="48"/>
      <c r="F75" s="48"/>
      <c r="G75" s="48"/>
      <c r="H75" s="48"/>
      <c r="I75" s="48"/>
      <c r="J75" s="48"/>
      <c r="K75" s="50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Y75" s="49"/>
    </row>
    <row r="76" spans="1:25" s="39" customFormat="1" ht="24" x14ac:dyDescent="0.55000000000000004">
      <c r="C76" s="48"/>
      <c r="D76" s="48"/>
      <c r="E76" s="48"/>
      <c r="F76" s="48"/>
      <c r="G76" s="48"/>
      <c r="H76" s="48"/>
      <c r="I76" s="48"/>
      <c r="J76" s="48"/>
      <c r="K76" s="50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Y76" s="49"/>
    </row>
    <row r="77" spans="1:25" s="39" customFormat="1" ht="24" x14ac:dyDescent="0.55000000000000004">
      <c r="C77" s="48"/>
      <c r="D77" s="48"/>
      <c r="E77" s="48"/>
      <c r="F77" s="48"/>
      <c r="G77" s="48"/>
      <c r="H77" s="48"/>
      <c r="I77" s="48"/>
      <c r="J77" s="48"/>
      <c r="K77" s="50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Y77" s="49"/>
    </row>
    <row r="78" spans="1:25" s="39" customFormat="1" ht="24" x14ac:dyDescent="0.55000000000000004">
      <c r="C78" s="48"/>
      <c r="D78" s="48"/>
      <c r="E78" s="48"/>
      <c r="F78" s="48"/>
      <c r="G78" s="48"/>
      <c r="H78" s="48"/>
      <c r="I78" s="48"/>
      <c r="J78" s="48"/>
      <c r="K78" s="50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Y78" s="49"/>
    </row>
    <row r="79" spans="1:25" s="39" customFormat="1" ht="24" x14ac:dyDescent="0.55000000000000004">
      <c r="C79" s="48"/>
      <c r="D79" s="48"/>
      <c r="E79" s="48"/>
      <c r="F79" s="48"/>
      <c r="G79" s="48"/>
      <c r="H79" s="48"/>
      <c r="I79" s="48"/>
      <c r="J79" s="48"/>
      <c r="K79" s="50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Y79" s="49"/>
    </row>
    <row r="80" spans="1:25" ht="24" x14ac:dyDescent="0.55000000000000004">
      <c r="A80" s="51"/>
      <c r="C80" s="52"/>
      <c r="E80" s="52"/>
      <c r="G80" s="52"/>
      <c r="I80" s="52"/>
      <c r="K80" s="53"/>
    </row>
    <row r="81" spans="9:9" x14ac:dyDescent="0.45">
      <c r="I81" s="54"/>
    </row>
    <row r="82" spans="9:9" x14ac:dyDescent="0.45">
      <c r="I82" s="54"/>
    </row>
    <row r="83" spans="9:9" x14ac:dyDescent="0.45">
      <c r="I83" s="54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4"/>
  <sheetViews>
    <sheetView rightToLeft="1" workbookViewId="0">
      <selection activeCell="E17" sqref="E17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1" spans="1:22" s="4" customFormat="1" x14ac:dyDescent="0.45"/>
    <row r="2" spans="1:22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</row>
    <row r="3" spans="1:22" s="4" customFormat="1" ht="26.25" x14ac:dyDescent="0.45">
      <c r="A3" s="64" t="s">
        <v>84</v>
      </c>
      <c r="B3" s="64" t="s">
        <v>84</v>
      </c>
      <c r="C3" s="64" t="s">
        <v>84</v>
      </c>
      <c r="D3" s="64" t="s">
        <v>84</v>
      </c>
      <c r="E3" s="64" t="s">
        <v>84</v>
      </c>
      <c r="F3" s="64" t="s">
        <v>84</v>
      </c>
      <c r="G3" s="64" t="s">
        <v>84</v>
      </c>
      <c r="H3" s="64" t="s">
        <v>84</v>
      </c>
      <c r="I3" s="64" t="s">
        <v>84</v>
      </c>
      <c r="J3" s="64" t="s">
        <v>84</v>
      </c>
      <c r="K3" s="64" t="s">
        <v>84</v>
      </c>
      <c r="L3" s="64" t="s">
        <v>84</v>
      </c>
      <c r="M3" s="64" t="s">
        <v>84</v>
      </c>
      <c r="N3" s="64" t="s">
        <v>84</v>
      </c>
      <c r="O3" s="64" t="s">
        <v>84</v>
      </c>
      <c r="P3" s="64" t="s">
        <v>84</v>
      </c>
      <c r="Q3" s="64" t="s">
        <v>84</v>
      </c>
      <c r="R3" s="64" t="s">
        <v>84</v>
      </c>
      <c r="S3" s="64" t="s">
        <v>84</v>
      </c>
    </row>
    <row r="4" spans="1:22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</row>
    <row r="5" spans="1:22" s="55" customFormat="1" ht="28.5" x14ac:dyDescent="0.25">
      <c r="A5" s="65" t="s">
        <v>104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33"/>
      <c r="U5" s="33"/>
      <c r="V5" s="33"/>
    </row>
    <row r="6" spans="1:22" s="4" customFormat="1" ht="26.25" x14ac:dyDescent="0.45">
      <c r="A6" s="66" t="s">
        <v>3</v>
      </c>
      <c r="C6" s="66" t="s">
        <v>92</v>
      </c>
      <c r="D6" s="66" t="s">
        <v>92</v>
      </c>
      <c r="E6" s="66" t="s">
        <v>92</v>
      </c>
      <c r="F6" s="66" t="s">
        <v>92</v>
      </c>
      <c r="G6" s="66" t="s">
        <v>92</v>
      </c>
      <c r="I6" s="66" t="s">
        <v>116</v>
      </c>
      <c r="J6" s="66" t="s">
        <v>86</v>
      </c>
      <c r="K6" s="66" t="s">
        <v>86</v>
      </c>
      <c r="L6" s="66" t="s">
        <v>86</v>
      </c>
      <c r="M6" s="66" t="s">
        <v>86</v>
      </c>
      <c r="O6" s="66" t="s">
        <v>118</v>
      </c>
      <c r="P6" s="66" t="s">
        <v>87</v>
      </c>
      <c r="Q6" s="66" t="s">
        <v>87</v>
      </c>
      <c r="R6" s="66" t="s">
        <v>87</v>
      </c>
      <c r="S6" s="66" t="s">
        <v>87</v>
      </c>
    </row>
    <row r="7" spans="1:22" s="4" customFormat="1" ht="26.25" x14ac:dyDescent="0.45">
      <c r="A7" s="66" t="s">
        <v>3</v>
      </c>
      <c r="C7" s="20" t="s">
        <v>93</v>
      </c>
      <c r="E7" s="20" t="s">
        <v>94</v>
      </c>
      <c r="G7" s="20" t="s">
        <v>95</v>
      </c>
      <c r="I7" s="20" t="s">
        <v>96</v>
      </c>
      <c r="K7" s="20" t="s">
        <v>90</v>
      </c>
      <c r="M7" s="20" t="s">
        <v>97</v>
      </c>
      <c r="O7" s="20" t="s">
        <v>96</v>
      </c>
      <c r="Q7" s="20" t="s">
        <v>90</v>
      </c>
      <c r="S7" s="20" t="s">
        <v>97</v>
      </c>
    </row>
    <row r="8" spans="1:22" s="4" customFormat="1" ht="21" x14ac:dyDescent="0.55000000000000004">
      <c r="A8" s="24" t="s">
        <v>18</v>
      </c>
      <c r="C8" s="9" t="s">
        <v>6</v>
      </c>
      <c r="D8" s="9"/>
      <c r="E8" s="8">
        <v>768340025</v>
      </c>
      <c r="F8" s="9"/>
      <c r="G8" s="8">
        <v>166</v>
      </c>
      <c r="H8" s="9"/>
      <c r="I8" s="8">
        <v>127544444150</v>
      </c>
      <c r="J8" s="9"/>
      <c r="K8" s="8">
        <v>18070670805</v>
      </c>
      <c r="L8" s="9"/>
      <c r="M8" s="8">
        <f>I8-K8</f>
        <v>109473773345</v>
      </c>
      <c r="N8" s="9"/>
      <c r="O8" s="8">
        <v>127544444150</v>
      </c>
      <c r="P8" s="9"/>
      <c r="Q8" s="8">
        <v>18070670805</v>
      </c>
      <c r="R8" s="9"/>
      <c r="S8" s="8">
        <f>O8-Q8</f>
        <v>109473773345</v>
      </c>
    </row>
    <row r="9" spans="1:22" s="4" customFormat="1" ht="21" x14ac:dyDescent="0.55000000000000004">
      <c r="A9" s="24" t="s">
        <v>40</v>
      </c>
      <c r="C9" s="9" t="s">
        <v>98</v>
      </c>
      <c r="D9" s="9"/>
      <c r="E9" s="8">
        <v>1068395505</v>
      </c>
      <c r="F9" s="9"/>
      <c r="G9" s="8">
        <v>400</v>
      </c>
      <c r="H9" s="9"/>
      <c r="I9" s="8">
        <v>427358202000</v>
      </c>
      <c r="J9" s="9"/>
      <c r="K9" s="8">
        <v>59032951162</v>
      </c>
      <c r="L9" s="9"/>
      <c r="M9" s="8">
        <f t="shared" ref="M9:M10" si="0">I9-K9</f>
        <v>368325250838</v>
      </c>
      <c r="N9" s="9"/>
      <c r="O9" s="8">
        <v>427358202000</v>
      </c>
      <c r="P9" s="9"/>
      <c r="Q9" s="8">
        <v>59032951162</v>
      </c>
      <c r="R9" s="9"/>
      <c r="S9" s="8">
        <f t="shared" ref="S9:S10" si="1">O9-Q9</f>
        <v>368325250838</v>
      </c>
    </row>
    <row r="10" spans="1:22" s="4" customFormat="1" ht="21" x14ac:dyDescent="0.55000000000000004">
      <c r="A10" s="24" t="s">
        <v>42</v>
      </c>
      <c r="C10" s="9" t="s">
        <v>99</v>
      </c>
      <c r="D10" s="9"/>
      <c r="E10" s="8">
        <v>114386196</v>
      </c>
      <c r="F10" s="9"/>
      <c r="G10" s="8">
        <v>1177</v>
      </c>
      <c r="H10" s="9"/>
      <c r="I10" s="8">
        <v>134632552692</v>
      </c>
      <c r="J10" s="9"/>
      <c r="K10" s="8">
        <v>0</v>
      </c>
      <c r="L10" s="9"/>
      <c r="M10" s="8">
        <f t="shared" si="0"/>
        <v>134632552692</v>
      </c>
      <c r="N10" s="9"/>
      <c r="O10" s="8">
        <v>134632552692</v>
      </c>
      <c r="P10" s="9"/>
      <c r="Q10" s="8">
        <v>0</v>
      </c>
      <c r="R10" s="9"/>
      <c r="S10" s="8">
        <f t="shared" si="1"/>
        <v>134632552692</v>
      </c>
    </row>
    <row r="11" spans="1:22" s="12" customFormat="1" ht="24" x14ac:dyDescent="0.25">
      <c r="A11" s="12" t="s">
        <v>49</v>
      </c>
      <c r="C11" s="12" t="s">
        <v>49</v>
      </c>
      <c r="E11" s="12" t="s">
        <v>49</v>
      </c>
      <c r="G11" s="12" t="s">
        <v>49</v>
      </c>
      <c r="I11" s="13">
        <f>SUM(I8:I10)</f>
        <v>689535198842</v>
      </c>
      <c r="K11" s="13">
        <f>SUM(K8:K10)</f>
        <v>77103621967</v>
      </c>
      <c r="M11" s="13">
        <f>SUM(M8:M10)</f>
        <v>612431576875</v>
      </c>
      <c r="O11" s="13">
        <f>SUM(O8:O10)</f>
        <v>689535198842</v>
      </c>
      <c r="Q11" s="13">
        <f>SUM(Q8:Q10)</f>
        <v>77103621967</v>
      </c>
      <c r="S11" s="13">
        <f>SUM(S8:S10)</f>
        <v>612431576875</v>
      </c>
    </row>
    <row r="14" spans="1:22" x14ac:dyDescent="0.45">
      <c r="I14" s="22"/>
    </row>
  </sheetData>
  <mergeCells count="8">
    <mergeCell ref="A5:S5"/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rightToLeft="1" workbookViewId="0">
      <selection activeCell="G15" sqref="G15"/>
    </sheetView>
  </sheetViews>
  <sheetFormatPr defaultRowHeight="18.75" x14ac:dyDescent="0.45"/>
  <cols>
    <col min="1" max="1" width="32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1" spans="1:14" s="4" customFormat="1" x14ac:dyDescent="0.45"/>
    <row r="2" spans="1:14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</row>
    <row r="3" spans="1:14" s="4" customFormat="1" ht="26.25" x14ac:dyDescent="0.45">
      <c r="A3" s="64" t="s">
        <v>84</v>
      </c>
      <c r="B3" s="64" t="s">
        <v>84</v>
      </c>
      <c r="C3" s="64" t="s">
        <v>84</v>
      </c>
      <c r="D3" s="64" t="s">
        <v>84</v>
      </c>
      <c r="E3" s="64" t="s">
        <v>84</v>
      </c>
      <c r="F3" s="64" t="s">
        <v>84</v>
      </c>
      <c r="G3" s="64" t="s">
        <v>84</v>
      </c>
      <c r="H3" s="64" t="s">
        <v>84</v>
      </c>
      <c r="I3" s="64" t="s">
        <v>84</v>
      </c>
      <c r="J3" s="64" t="s">
        <v>84</v>
      </c>
      <c r="K3" s="64" t="s">
        <v>84</v>
      </c>
      <c r="L3" s="64" t="s">
        <v>84</v>
      </c>
      <c r="M3" s="64" t="s">
        <v>84</v>
      </c>
    </row>
    <row r="4" spans="1:14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</row>
    <row r="5" spans="1:14" s="26" customFormat="1" ht="28.5" x14ac:dyDescent="0.25">
      <c r="A5" s="65" t="s">
        <v>151</v>
      </c>
      <c r="B5" s="65"/>
      <c r="C5" s="65"/>
      <c r="D5" s="65"/>
      <c r="E5" s="65"/>
      <c r="F5" s="65"/>
      <c r="G5" s="65"/>
      <c r="H5" s="15"/>
      <c r="I5" s="15"/>
      <c r="J5" s="15"/>
      <c r="K5" s="15"/>
      <c r="L5" s="15"/>
    </row>
    <row r="6" spans="1:14" s="4" customFormat="1" ht="27" thickBot="1" x14ac:dyDescent="0.5">
      <c r="A6" s="20" t="s">
        <v>85</v>
      </c>
      <c r="B6" s="56"/>
      <c r="C6" s="66" t="s">
        <v>116</v>
      </c>
      <c r="D6" s="66" t="s">
        <v>86</v>
      </c>
      <c r="E6" s="66" t="s">
        <v>86</v>
      </c>
      <c r="F6" s="66" t="s">
        <v>86</v>
      </c>
      <c r="G6" s="66" t="s">
        <v>86</v>
      </c>
      <c r="I6" s="66" t="s">
        <v>117</v>
      </c>
      <c r="J6" s="66" t="s">
        <v>87</v>
      </c>
      <c r="K6" s="66" t="s">
        <v>87</v>
      </c>
      <c r="L6" s="66" t="s">
        <v>87</v>
      </c>
      <c r="M6" s="66" t="s">
        <v>87</v>
      </c>
    </row>
    <row r="7" spans="1:14" s="4" customFormat="1" ht="27" thickBot="1" x14ac:dyDescent="0.5">
      <c r="A7" s="20" t="s">
        <v>88</v>
      </c>
      <c r="C7" s="20" t="s">
        <v>89</v>
      </c>
      <c r="E7" s="20" t="s">
        <v>90</v>
      </c>
      <c r="G7" s="20" t="s">
        <v>91</v>
      </c>
      <c r="I7" s="20" t="s">
        <v>89</v>
      </c>
      <c r="K7" s="20" t="s">
        <v>90</v>
      </c>
      <c r="M7" s="20" t="s">
        <v>91</v>
      </c>
    </row>
    <row r="8" spans="1:14" s="4" customFormat="1" ht="21" x14ac:dyDescent="0.55000000000000004">
      <c r="A8" s="7" t="s">
        <v>70</v>
      </c>
      <c r="B8" s="9"/>
      <c r="C8" s="8">
        <v>10884688623</v>
      </c>
      <c r="D8" s="9"/>
      <c r="E8" s="9">
        <v>0</v>
      </c>
      <c r="F8" s="9"/>
      <c r="G8" s="8">
        <v>10884688623</v>
      </c>
      <c r="H8" s="9"/>
      <c r="I8" s="8">
        <v>10884688623</v>
      </c>
      <c r="J8" s="9"/>
      <c r="K8" s="9">
        <v>0</v>
      </c>
      <c r="L8" s="9"/>
      <c r="M8" s="8">
        <v>10884688623</v>
      </c>
      <c r="N8" s="9"/>
    </row>
    <row r="9" spans="1:14" s="4" customFormat="1" ht="21" x14ac:dyDescent="0.55000000000000004">
      <c r="A9" s="7" t="s">
        <v>69</v>
      </c>
      <c r="B9" s="9"/>
      <c r="C9" s="8">
        <v>5905554617</v>
      </c>
      <c r="D9" s="9"/>
      <c r="E9" s="9">
        <v>0</v>
      </c>
      <c r="F9" s="9"/>
      <c r="G9" s="8">
        <v>5905554617</v>
      </c>
      <c r="H9" s="9"/>
      <c r="I9" s="8">
        <v>5905554617</v>
      </c>
      <c r="J9" s="9"/>
      <c r="K9" s="9">
        <v>0</v>
      </c>
      <c r="L9" s="9"/>
      <c r="M9" s="8">
        <v>5905554617</v>
      </c>
      <c r="N9" s="9"/>
    </row>
    <row r="10" spans="1:14" s="4" customFormat="1" ht="21" x14ac:dyDescent="0.55000000000000004">
      <c r="A10" s="7" t="s">
        <v>68</v>
      </c>
      <c r="B10" s="9"/>
      <c r="C10" s="8">
        <v>1984931162</v>
      </c>
      <c r="D10" s="9"/>
      <c r="E10" s="9">
        <v>0</v>
      </c>
      <c r="F10" s="9"/>
      <c r="G10" s="8">
        <v>1984931162</v>
      </c>
      <c r="H10" s="9"/>
      <c r="I10" s="8">
        <v>1984931162</v>
      </c>
      <c r="J10" s="9"/>
      <c r="K10" s="9">
        <v>0</v>
      </c>
      <c r="L10" s="9"/>
      <c r="M10" s="8">
        <v>1984931162</v>
      </c>
      <c r="N10" s="9"/>
    </row>
    <row r="11" spans="1:14" s="4" customFormat="1" ht="21" x14ac:dyDescent="0.55000000000000004">
      <c r="A11" s="7" t="s">
        <v>67</v>
      </c>
      <c r="B11" s="9"/>
      <c r="C11" s="8">
        <v>1926565070</v>
      </c>
      <c r="D11" s="9"/>
      <c r="E11" s="9">
        <v>0</v>
      </c>
      <c r="F11" s="9"/>
      <c r="G11" s="8">
        <v>1926565070</v>
      </c>
      <c r="H11" s="9"/>
      <c r="I11" s="8">
        <v>1926565070</v>
      </c>
      <c r="J11" s="9"/>
      <c r="K11" s="9">
        <v>0</v>
      </c>
      <c r="L11" s="9"/>
      <c r="M11" s="8">
        <v>1926565070</v>
      </c>
      <c r="N11" s="9"/>
    </row>
    <row r="12" spans="1:14" s="4" customFormat="1" ht="21" x14ac:dyDescent="0.55000000000000004">
      <c r="A12" s="7" t="s">
        <v>66</v>
      </c>
      <c r="B12" s="9"/>
      <c r="C12" s="8">
        <v>193633219</v>
      </c>
      <c r="D12" s="9"/>
      <c r="E12" s="9">
        <v>0</v>
      </c>
      <c r="F12" s="9"/>
      <c r="G12" s="8">
        <v>193633219</v>
      </c>
      <c r="H12" s="9"/>
      <c r="I12" s="8">
        <v>193633219</v>
      </c>
      <c r="J12" s="9"/>
      <c r="K12" s="9">
        <v>0</v>
      </c>
      <c r="L12" s="9"/>
      <c r="M12" s="8">
        <v>193633219</v>
      </c>
      <c r="N12" s="9"/>
    </row>
    <row r="13" spans="1:14" s="4" customFormat="1" ht="21" x14ac:dyDescent="0.55000000000000004">
      <c r="A13" s="7" t="s">
        <v>65</v>
      </c>
      <c r="B13" s="9"/>
      <c r="C13" s="8">
        <v>51497426</v>
      </c>
      <c r="D13" s="9"/>
      <c r="E13" s="9">
        <v>0</v>
      </c>
      <c r="F13" s="9"/>
      <c r="G13" s="8">
        <v>51497426</v>
      </c>
      <c r="H13" s="9"/>
      <c r="I13" s="8">
        <v>51497426</v>
      </c>
      <c r="J13" s="9"/>
      <c r="K13" s="9">
        <v>0</v>
      </c>
      <c r="L13" s="9"/>
      <c r="M13" s="8">
        <v>51497426</v>
      </c>
      <c r="N13" s="9"/>
    </row>
    <row r="14" spans="1:14" s="4" customFormat="1" ht="21" x14ac:dyDescent="0.55000000000000004">
      <c r="A14" s="7" t="s">
        <v>64</v>
      </c>
      <c r="B14" s="9"/>
      <c r="C14" s="8">
        <v>95229452</v>
      </c>
      <c r="D14" s="9"/>
      <c r="E14" s="9">
        <v>0</v>
      </c>
      <c r="F14" s="9"/>
      <c r="G14" s="8">
        <v>95229452</v>
      </c>
      <c r="H14" s="9"/>
      <c r="I14" s="8">
        <v>95229452</v>
      </c>
      <c r="J14" s="9"/>
      <c r="K14" s="9">
        <v>0</v>
      </c>
      <c r="L14" s="9"/>
      <c r="M14" s="8">
        <v>95229452</v>
      </c>
      <c r="N14" s="9"/>
    </row>
    <row r="15" spans="1:14" s="4" customFormat="1" ht="21" x14ac:dyDescent="0.55000000000000004">
      <c r="A15" s="7" t="s">
        <v>63</v>
      </c>
      <c r="B15" s="9"/>
      <c r="C15" s="8">
        <v>3906849316</v>
      </c>
      <c r="D15" s="9"/>
      <c r="E15" s="9">
        <v>0</v>
      </c>
      <c r="F15" s="9"/>
      <c r="G15" s="8">
        <v>3906849316</v>
      </c>
      <c r="H15" s="9"/>
      <c r="I15" s="8">
        <v>3906849316</v>
      </c>
      <c r="J15" s="9"/>
      <c r="K15" s="9">
        <v>0</v>
      </c>
      <c r="L15" s="9"/>
      <c r="M15" s="8">
        <v>3906849316</v>
      </c>
      <c r="N15" s="9"/>
    </row>
    <row r="16" spans="1:14" s="4" customFormat="1" ht="21" x14ac:dyDescent="0.55000000000000004">
      <c r="A16" s="7" t="s">
        <v>62</v>
      </c>
      <c r="B16" s="9"/>
      <c r="C16" s="8">
        <v>99258390</v>
      </c>
      <c r="D16" s="9"/>
      <c r="E16" s="9">
        <v>0</v>
      </c>
      <c r="F16" s="9"/>
      <c r="G16" s="8">
        <v>99258390</v>
      </c>
      <c r="H16" s="9"/>
      <c r="I16" s="8">
        <v>99258390</v>
      </c>
      <c r="J16" s="9"/>
      <c r="K16" s="9">
        <v>0</v>
      </c>
      <c r="L16" s="9"/>
      <c r="M16" s="8">
        <v>99258390</v>
      </c>
      <c r="N16" s="9"/>
    </row>
    <row r="17" spans="1:14" s="4" customFormat="1" ht="21" x14ac:dyDescent="0.55000000000000004">
      <c r="A17" s="7" t="s">
        <v>61</v>
      </c>
      <c r="B17" s="9"/>
      <c r="C17" s="8">
        <v>380429452</v>
      </c>
      <c r="D17" s="9"/>
      <c r="E17" s="9">
        <v>0</v>
      </c>
      <c r="F17" s="9"/>
      <c r="G17" s="8">
        <v>380429452</v>
      </c>
      <c r="H17" s="9"/>
      <c r="I17" s="8">
        <v>380429452</v>
      </c>
      <c r="J17" s="9"/>
      <c r="K17" s="9">
        <v>0</v>
      </c>
      <c r="L17" s="9"/>
      <c r="M17" s="8">
        <v>380429452</v>
      </c>
      <c r="N17" s="9"/>
    </row>
    <row r="18" spans="1:14" s="4" customFormat="1" ht="21.75" thickBot="1" x14ac:dyDescent="0.6">
      <c r="A18" s="7" t="s">
        <v>60</v>
      </c>
      <c r="B18" s="9"/>
      <c r="C18" s="8">
        <v>177735933</v>
      </c>
      <c r="D18" s="9"/>
      <c r="E18" s="9">
        <v>0</v>
      </c>
      <c r="F18" s="9"/>
      <c r="G18" s="8">
        <v>177735933</v>
      </c>
      <c r="H18" s="9"/>
      <c r="I18" s="8">
        <v>177735933</v>
      </c>
      <c r="J18" s="9"/>
      <c r="K18" s="9">
        <v>0</v>
      </c>
      <c r="L18" s="9"/>
      <c r="M18" s="8">
        <v>177735933</v>
      </c>
      <c r="N18" s="9"/>
    </row>
    <row r="19" spans="1:14" s="12" customFormat="1" ht="24.75" thickBot="1" x14ac:dyDescent="0.3">
      <c r="A19" s="12" t="s">
        <v>49</v>
      </c>
      <c r="C19" s="13">
        <f>SUM(C8:C18)</f>
        <v>25606372660</v>
      </c>
      <c r="E19" s="13">
        <f>SUM(E8:E18)</f>
        <v>0</v>
      </c>
      <c r="G19" s="13">
        <f>SUM(G8:G18)</f>
        <v>25606372660</v>
      </c>
      <c r="I19" s="13">
        <f>SUM(I8:I18)</f>
        <v>25606372660</v>
      </c>
      <c r="K19" s="13">
        <f>SUM(K8:K18)</f>
        <v>0</v>
      </c>
      <c r="M19" s="13">
        <f>SUM(M8:M18)</f>
        <v>25606372660</v>
      </c>
    </row>
    <row r="20" spans="1:14" ht="19.5" thickTop="1" x14ac:dyDescent="0.45"/>
  </sheetData>
  <mergeCells count="6">
    <mergeCell ref="A2:M2"/>
    <mergeCell ref="A3:M3"/>
    <mergeCell ref="A4:M4"/>
    <mergeCell ref="A5:G5"/>
    <mergeCell ref="I6:M6"/>
    <mergeCell ref="C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027E2-A6A2-4436-8E96-0E4739BA81A4}">
  <dimension ref="A1:N78"/>
  <sheetViews>
    <sheetView rightToLeft="1" workbookViewId="0">
      <selection activeCell="E85" sqref="E85"/>
    </sheetView>
  </sheetViews>
  <sheetFormatPr defaultRowHeight="18.75" x14ac:dyDescent="0.45"/>
  <cols>
    <col min="1" max="1" width="32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1" spans="1:14" s="4" customFormat="1" x14ac:dyDescent="0.45"/>
    <row r="2" spans="1:14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</row>
    <row r="3" spans="1:14" s="4" customFormat="1" ht="26.25" x14ac:dyDescent="0.45">
      <c r="A3" s="64" t="s">
        <v>84</v>
      </c>
      <c r="B3" s="64" t="s">
        <v>84</v>
      </c>
      <c r="C3" s="64" t="s">
        <v>84</v>
      </c>
      <c r="D3" s="64" t="s">
        <v>84</v>
      </c>
      <c r="E3" s="64" t="s">
        <v>84</v>
      </c>
      <c r="F3" s="64" t="s">
        <v>84</v>
      </c>
      <c r="G3" s="64" t="s">
        <v>84</v>
      </c>
      <c r="H3" s="64" t="s">
        <v>84</v>
      </c>
      <c r="I3" s="64" t="s">
        <v>84</v>
      </c>
      <c r="J3" s="64" t="s">
        <v>84</v>
      </c>
      <c r="K3" s="64" t="s">
        <v>84</v>
      </c>
      <c r="L3" s="64" t="s">
        <v>84</v>
      </c>
      <c r="M3" s="64" t="s">
        <v>84</v>
      </c>
    </row>
    <row r="4" spans="1:14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</row>
    <row r="5" spans="1:14" s="26" customFormat="1" ht="28.5" x14ac:dyDescent="0.25">
      <c r="A5" s="65"/>
      <c r="B5" s="65"/>
      <c r="C5" s="65"/>
      <c r="D5" s="65"/>
      <c r="E5" s="65"/>
      <c r="F5" s="65"/>
      <c r="G5" s="65"/>
      <c r="H5" s="15"/>
      <c r="I5" s="15"/>
      <c r="J5" s="15"/>
      <c r="K5" s="15"/>
      <c r="L5" s="15"/>
    </row>
    <row r="6" spans="1:14" s="4" customFormat="1" ht="27" thickBot="1" x14ac:dyDescent="0.5">
      <c r="A6" s="20" t="s">
        <v>85</v>
      </c>
      <c r="B6" s="58"/>
      <c r="C6" s="66" t="s">
        <v>116</v>
      </c>
      <c r="D6" s="66" t="s">
        <v>86</v>
      </c>
      <c r="E6" s="66" t="s">
        <v>86</v>
      </c>
      <c r="F6" s="66" t="s">
        <v>86</v>
      </c>
      <c r="G6" s="66" t="s">
        <v>86</v>
      </c>
      <c r="I6" s="66" t="s">
        <v>117</v>
      </c>
      <c r="J6" s="66" t="s">
        <v>87</v>
      </c>
      <c r="K6" s="66" t="s">
        <v>87</v>
      </c>
      <c r="L6" s="66" t="s">
        <v>87</v>
      </c>
      <c r="M6" s="66" t="s">
        <v>87</v>
      </c>
    </row>
    <row r="7" spans="1:14" s="4" customFormat="1" ht="27" thickBot="1" x14ac:dyDescent="0.5">
      <c r="A7" s="20" t="s">
        <v>88</v>
      </c>
      <c r="B7" s="59"/>
      <c r="C7" s="20" t="s">
        <v>89</v>
      </c>
      <c r="E7" s="20" t="s">
        <v>90</v>
      </c>
      <c r="G7" s="20" t="s">
        <v>91</v>
      </c>
      <c r="I7" s="20" t="s">
        <v>89</v>
      </c>
      <c r="K7" s="20" t="s">
        <v>90</v>
      </c>
      <c r="M7" s="20" t="s">
        <v>91</v>
      </c>
    </row>
    <row r="8" spans="1:14" s="4" customFormat="1" ht="21" x14ac:dyDescent="0.55000000000000004">
      <c r="A8" s="7" t="s">
        <v>76</v>
      </c>
      <c r="B8" s="9"/>
      <c r="C8" s="8">
        <v>13252</v>
      </c>
      <c r="D8" s="9"/>
      <c r="E8" s="9">
        <v>0</v>
      </c>
      <c r="F8" s="9"/>
      <c r="G8" s="8">
        <v>13252</v>
      </c>
      <c r="H8" s="9"/>
      <c r="I8" s="8">
        <v>13252</v>
      </c>
      <c r="J8" s="9"/>
      <c r="K8" s="9">
        <v>0</v>
      </c>
      <c r="L8" s="9"/>
      <c r="M8" s="8">
        <v>13252</v>
      </c>
      <c r="N8" s="9"/>
    </row>
    <row r="9" spans="1:14" s="4" customFormat="1" ht="21" x14ac:dyDescent="0.55000000000000004">
      <c r="A9" s="7" t="s">
        <v>76</v>
      </c>
      <c r="B9" s="9"/>
      <c r="C9" s="8">
        <v>48037</v>
      </c>
      <c r="D9" s="9"/>
      <c r="E9" s="9">
        <v>0</v>
      </c>
      <c r="F9" s="9"/>
      <c r="G9" s="8">
        <v>48037</v>
      </c>
      <c r="H9" s="9"/>
      <c r="I9" s="8">
        <v>48037</v>
      </c>
      <c r="J9" s="9"/>
      <c r="K9" s="9">
        <v>0</v>
      </c>
      <c r="L9" s="9"/>
      <c r="M9" s="8">
        <v>48037</v>
      </c>
      <c r="N9" s="9"/>
    </row>
    <row r="10" spans="1:14" s="4" customFormat="1" ht="21" x14ac:dyDescent="0.55000000000000004">
      <c r="A10" s="7" t="s">
        <v>76</v>
      </c>
      <c r="B10" s="9"/>
      <c r="C10" s="8">
        <v>48401</v>
      </c>
      <c r="D10" s="9"/>
      <c r="E10" s="9">
        <v>0</v>
      </c>
      <c r="F10" s="9"/>
      <c r="G10" s="8">
        <v>48401</v>
      </c>
      <c r="H10" s="9"/>
      <c r="I10" s="8">
        <v>48401</v>
      </c>
      <c r="J10" s="9"/>
      <c r="K10" s="9">
        <v>0</v>
      </c>
      <c r="L10" s="9"/>
      <c r="M10" s="8">
        <v>48401</v>
      </c>
      <c r="N10" s="9"/>
    </row>
    <row r="11" spans="1:14" s="4" customFormat="1" ht="21" x14ac:dyDescent="0.55000000000000004">
      <c r="A11" s="7" t="s">
        <v>76</v>
      </c>
      <c r="B11" s="9"/>
      <c r="C11" s="8">
        <v>51776</v>
      </c>
      <c r="D11" s="9"/>
      <c r="E11" s="9">
        <v>0</v>
      </c>
      <c r="F11" s="9"/>
      <c r="G11" s="8">
        <v>51776</v>
      </c>
      <c r="H11" s="9"/>
      <c r="I11" s="8">
        <v>51776</v>
      </c>
      <c r="J11" s="9"/>
      <c r="K11" s="9">
        <v>0</v>
      </c>
      <c r="L11" s="9"/>
      <c r="M11" s="8">
        <v>51776</v>
      </c>
      <c r="N11" s="9"/>
    </row>
    <row r="12" spans="1:14" s="4" customFormat="1" ht="21" x14ac:dyDescent="0.55000000000000004">
      <c r="A12" s="7" t="s">
        <v>78</v>
      </c>
      <c r="B12" s="9"/>
      <c r="C12" s="8">
        <v>619337964</v>
      </c>
      <c r="D12" s="9"/>
      <c r="E12" s="9">
        <v>0</v>
      </c>
      <c r="F12" s="9"/>
      <c r="G12" s="8">
        <v>619337964</v>
      </c>
      <c r="H12" s="9"/>
      <c r="I12" s="8">
        <v>619337964</v>
      </c>
      <c r="J12" s="9"/>
      <c r="K12" s="9">
        <v>0</v>
      </c>
      <c r="L12" s="9"/>
      <c r="M12" s="8">
        <v>619337964</v>
      </c>
      <c r="N12" s="9"/>
    </row>
    <row r="13" spans="1:14" s="4" customFormat="1" ht="21" x14ac:dyDescent="0.55000000000000004">
      <c r="A13" s="7" t="s">
        <v>78</v>
      </c>
      <c r="B13" s="9"/>
      <c r="C13" s="8">
        <v>8897711857</v>
      </c>
      <c r="D13" s="9"/>
      <c r="E13" s="9">
        <v>0</v>
      </c>
      <c r="F13" s="9"/>
      <c r="G13" s="8">
        <v>8897711857</v>
      </c>
      <c r="H13" s="9"/>
      <c r="I13" s="8">
        <v>8897711857</v>
      </c>
      <c r="J13" s="9"/>
      <c r="K13" s="9">
        <v>0</v>
      </c>
      <c r="L13" s="9"/>
      <c r="M13" s="8">
        <v>8897711857</v>
      </c>
      <c r="N13" s="9"/>
    </row>
    <row r="14" spans="1:14" s="4" customFormat="1" ht="21" x14ac:dyDescent="0.55000000000000004">
      <c r="A14" s="7" t="s">
        <v>78</v>
      </c>
      <c r="B14" s="9"/>
      <c r="C14" s="8">
        <v>524784084</v>
      </c>
      <c r="D14" s="9"/>
      <c r="E14" s="9">
        <v>0</v>
      </c>
      <c r="F14" s="9"/>
      <c r="G14" s="8">
        <v>524784084</v>
      </c>
      <c r="H14" s="9"/>
      <c r="I14" s="8">
        <v>524784084</v>
      </c>
      <c r="J14" s="9"/>
      <c r="K14" s="9">
        <v>0</v>
      </c>
      <c r="L14" s="9"/>
      <c r="M14" s="8">
        <v>524784084</v>
      </c>
      <c r="N14" s="9"/>
    </row>
    <row r="15" spans="1:14" s="4" customFormat="1" ht="21" x14ac:dyDescent="0.55000000000000004">
      <c r="A15" s="7" t="s">
        <v>78</v>
      </c>
      <c r="B15" s="9"/>
      <c r="C15" s="8">
        <v>672478516</v>
      </c>
      <c r="D15" s="9"/>
      <c r="E15" s="9">
        <v>0</v>
      </c>
      <c r="F15" s="9"/>
      <c r="G15" s="8">
        <v>672478516</v>
      </c>
      <c r="H15" s="9"/>
      <c r="I15" s="8">
        <v>672478516</v>
      </c>
      <c r="J15" s="9"/>
      <c r="K15" s="9">
        <v>0</v>
      </c>
      <c r="L15" s="9"/>
      <c r="M15" s="8">
        <v>672478516</v>
      </c>
      <c r="N15" s="9"/>
    </row>
    <row r="16" spans="1:14" s="4" customFormat="1" ht="21" x14ac:dyDescent="0.55000000000000004">
      <c r="A16" s="7" t="s">
        <v>78</v>
      </c>
      <c r="B16" s="9"/>
      <c r="C16" s="8">
        <v>1059142724</v>
      </c>
      <c r="D16" s="9"/>
      <c r="E16" s="9">
        <v>0</v>
      </c>
      <c r="F16" s="9"/>
      <c r="G16" s="8">
        <v>1059142724</v>
      </c>
      <c r="H16" s="9"/>
      <c r="I16" s="8">
        <v>1059142724</v>
      </c>
      <c r="J16" s="9"/>
      <c r="K16" s="9">
        <v>0</v>
      </c>
      <c r="L16" s="9"/>
      <c r="M16" s="8">
        <v>1059142724</v>
      </c>
      <c r="N16" s="9"/>
    </row>
    <row r="17" spans="1:14" s="4" customFormat="1" ht="21" x14ac:dyDescent="0.55000000000000004">
      <c r="A17" s="7" t="s">
        <v>78</v>
      </c>
      <c r="B17" s="9"/>
      <c r="C17" s="8">
        <v>10370260</v>
      </c>
      <c r="D17" s="9"/>
      <c r="E17" s="9">
        <v>0</v>
      </c>
      <c r="F17" s="9"/>
      <c r="G17" s="8">
        <v>10370260</v>
      </c>
      <c r="H17" s="9"/>
      <c r="I17" s="8">
        <v>10370260</v>
      </c>
      <c r="J17" s="9"/>
      <c r="K17" s="9">
        <v>0</v>
      </c>
      <c r="L17" s="9"/>
      <c r="M17" s="8">
        <v>10370260</v>
      </c>
      <c r="N17" s="9"/>
    </row>
    <row r="18" spans="1:14" s="4" customFormat="1" ht="21" x14ac:dyDescent="0.55000000000000004">
      <c r="A18" s="7" t="s">
        <v>78</v>
      </c>
      <c r="B18" s="9"/>
      <c r="C18" s="8">
        <v>25880820</v>
      </c>
      <c r="D18" s="9"/>
      <c r="E18" s="9">
        <v>0</v>
      </c>
      <c r="F18" s="9"/>
      <c r="G18" s="8">
        <v>25880820</v>
      </c>
      <c r="H18" s="9"/>
      <c r="I18" s="8">
        <v>25880820</v>
      </c>
      <c r="J18" s="9"/>
      <c r="K18" s="9">
        <v>0</v>
      </c>
      <c r="L18" s="9"/>
      <c r="M18" s="8">
        <v>25880820</v>
      </c>
      <c r="N18" s="9"/>
    </row>
    <row r="19" spans="1:14" s="4" customFormat="1" ht="21" x14ac:dyDescent="0.55000000000000004">
      <c r="A19" s="7" t="s">
        <v>78</v>
      </c>
      <c r="B19" s="9"/>
      <c r="C19" s="8">
        <v>405901244</v>
      </c>
      <c r="D19" s="9"/>
      <c r="E19" s="9">
        <v>0</v>
      </c>
      <c r="F19" s="9"/>
      <c r="G19" s="8">
        <v>405901244</v>
      </c>
      <c r="H19" s="9"/>
      <c r="I19" s="8">
        <v>405901244</v>
      </c>
      <c r="J19" s="9"/>
      <c r="K19" s="9">
        <v>0</v>
      </c>
      <c r="L19" s="9"/>
      <c r="M19" s="8">
        <v>405901244</v>
      </c>
      <c r="N19" s="9"/>
    </row>
    <row r="20" spans="1:14" s="4" customFormat="1" ht="21" x14ac:dyDescent="0.55000000000000004">
      <c r="A20" s="7" t="s">
        <v>78</v>
      </c>
      <c r="B20" s="9"/>
      <c r="C20" s="8">
        <v>8128930</v>
      </c>
      <c r="D20" s="9"/>
      <c r="E20" s="9">
        <v>0</v>
      </c>
      <c r="F20" s="9"/>
      <c r="G20" s="8">
        <v>8128930</v>
      </c>
      <c r="H20" s="9"/>
      <c r="I20" s="8">
        <v>8128930</v>
      </c>
      <c r="J20" s="9"/>
      <c r="K20" s="9">
        <v>0</v>
      </c>
      <c r="L20" s="9"/>
      <c r="M20" s="8">
        <v>8128930</v>
      </c>
      <c r="N20" s="9"/>
    </row>
    <row r="21" spans="1:14" s="4" customFormat="1" ht="21" x14ac:dyDescent="0.55000000000000004">
      <c r="A21" s="7" t="s">
        <v>78</v>
      </c>
      <c r="B21" s="9"/>
      <c r="C21" s="8">
        <v>483806538</v>
      </c>
      <c r="D21" s="9"/>
      <c r="E21" s="9">
        <v>0</v>
      </c>
      <c r="F21" s="9"/>
      <c r="G21" s="8">
        <v>483806538</v>
      </c>
      <c r="H21" s="9"/>
      <c r="I21" s="8">
        <v>483806538</v>
      </c>
      <c r="J21" s="9"/>
      <c r="K21" s="9">
        <v>0</v>
      </c>
      <c r="L21" s="9"/>
      <c r="M21" s="8">
        <v>483806538</v>
      </c>
      <c r="N21" s="9"/>
    </row>
    <row r="22" spans="1:14" s="4" customFormat="1" ht="21" x14ac:dyDescent="0.55000000000000004">
      <c r="A22" s="7" t="s">
        <v>78</v>
      </c>
      <c r="B22" s="9"/>
      <c r="C22" s="8">
        <v>5633423</v>
      </c>
      <c r="D22" s="9"/>
      <c r="E22" s="9">
        <v>0</v>
      </c>
      <c r="F22" s="9"/>
      <c r="G22" s="8">
        <v>5633423</v>
      </c>
      <c r="H22" s="9"/>
      <c r="I22" s="8">
        <v>5633423</v>
      </c>
      <c r="J22" s="9"/>
      <c r="K22" s="9">
        <v>0</v>
      </c>
      <c r="L22" s="9"/>
      <c r="M22" s="8">
        <v>5633423</v>
      </c>
      <c r="N22" s="9"/>
    </row>
    <row r="23" spans="1:14" s="4" customFormat="1" ht="21" x14ac:dyDescent="0.55000000000000004">
      <c r="A23" s="7" t="s">
        <v>78</v>
      </c>
      <c r="B23" s="9"/>
      <c r="C23" s="8">
        <v>206173025</v>
      </c>
      <c r="D23" s="9"/>
      <c r="E23" s="9">
        <v>0</v>
      </c>
      <c r="F23" s="9"/>
      <c r="G23" s="8">
        <v>206173025</v>
      </c>
      <c r="H23" s="9"/>
      <c r="I23" s="8">
        <v>206173025</v>
      </c>
      <c r="J23" s="9"/>
      <c r="K23" s="9">
        <v>0</v>
      </c>
      <c r="L23" s="9"/>
      <c r="M23" s="8">
        <v>206173025</v>
      </c>
      <c r="N23" s="9"/>
    </row>
    <row r="24" spans="1:14" s="4" customFormat="1" ht="21" x14ac:dyDescent="0.55000000000000004">
      <c r="A24" s="7" t="s">
        <v>79</v>
      </c>
      <c r="B24" s="9"/>
      <c r="C24" s="8">
        <v>331783402</v>
      </c>
      <c r="D24" s="9"/>
      <c r="E24" s="9">
        <v>0</v>
      </c>
      <c r="F24" s="9"/>
      <c r="G24" s="8">
        <v>331783402</v>
      </c>
      <c r="H24" s="9"/>
      <c r="I24" s="8">
        <v>331783402</v>
      </c>
      <c r="J24" s="9"/>
      <c r="K24" s="9">
        <v>0</v>
      </c>
      <c r="L24" s="9"/>
      <c r="M24" s="8">
        <v>331783402</v>
      </c>
      <c r="N24" s="9"/>
    </row>
    <row r="25" spans="1:14" s="4" customFormat="1" ht="21" x14ac:dyDescent="0.55000000000000004">
      <c r="A25" s="7" t="s">
        <v>78</v>
      </c>
      <c r="B25" s="9"/>
      <c r="C25" s="8">
        <v>754090608</v>
      </c>
      <c r="D25" s="9"/>
      <c r="E25" s="9">
        <v>0</v>
      </c>
      <c r="F25" s="9"/>
      <c r="G25" s="8">
        <v>754090608</v>
      </c>
      <c r="H25" s="9"/>
      <c r="I25" s="8">
        <v>754090608</v>
      </c>
      <c r="J25" s="9"/>
      <c r="K25" s="9">
        <v>0</v>
      </c>
      <c r="L25" s="9"/>
      <c r="M25" s="8">
        <v>754090608</v>
      </c>
      <c r="N25" s="9"/>
    </row>
    <row r="26" spans="1:14" s="4" customFormat="1" ht="21" x14ac:dyDescent="0.55000000000000004">
      <c r="A26" s="7" t="s">
        <v>78</v>
      </c>
      <c r="B26" s="9"/>
      <c r="C26" s="8">
        <v>3161324578</v>
      </c>
      <c r="D26" s="9"/>
      <c r="E26" s="9">
        <v>0</v>
      </c>
      <c r="F26" s="9"/>
      <c r="G26" s="8">
        <v>3161324578</v>
      </c>
      <c r="H26" s="9"/>
      <c r="I26" s="8">
        <v>3161324578</v>
      </c>
      <c r="J26" s="9"/>
      <c r="K26" s="9">
        <v>0</v>
      </c>
      <c r="L26" s="9"/>
      <c r="M26" s="8">
        <v>3161324578</v>
      </c>
      <c r="N26" s="9"/>
    </row>
    <row r="27" spans="1:14" s="4" customFormat="1" ht="21" x14ac:dyDescent="0.55000000000000004">
      <c r="A27" s="7" t="s">
        <v>78</v>
      </c>
      <c r="B27" s="9"/>
      <c r="C27" s="8">
        <v>15630602</v>
      </c>
      <c r="D27" s="9"/>
      <c r="E27" s="9">
        <v>0</v>
      </c>
      <c r="F27" s="9"/>
      <c r="G27" s="8">
        <v>15630602</v>
      </c>
      <c r="H27" s="9"/>
      <c r="I27" s="8">
        <v>15630602</v>
      </c>
      <c r="J27" s="9"/>
      <c r="K27" s="9">
        <v>0</v>
      </c>
      <c r="L27" s="9"/>
      <c r="M27" s="8">
        <v>15630602</v>
      </c>
      <c r="N27" s="9"/>
    </row>
    <row r="28" spans="1:14" s="4" customFormat="1" ht="21" x14ac:dyDescent="0.55000000000000004">
      <c r="A28" s="7" t="s">
        <v>78</v>
      </c>
      <c r="B28" s="9"/>
      <c r="C28" s="8">
        <v>11597542</v>
      </c>
      <c r="D28" s="9"/>
      <c r="E28" s="9">
        <v>0</v>
      </c>
      <c r="F28" s="9"/>
      <c r="G28" s="8">
        <v>11597542</v>
      </c>
      <c r="H28" s="9"/>
      <c r="I28" s="8">
        <v>11597542</v>
      </c>
      <c r="J28" s="9"/>
      <c r="K28" s="9">
        <v>0</v>
      </c>
      <c r="L28" s="9"/>
      <c r="M28" s="8">
        <v>11597542</v>
      </c>
      <c r="N28" s="9"/>
    </row>
    <row r="29" spans="1:14" s="4" customFormat="1" ht="21" x14ac:dyDescent="0.55000000000000004">
      <c r="A29" s="7" t="s">
        <v>79</v>
      </c>
      <c r="B29" s="9"/>
      <c r="C29" s="8">
        <v>83548</v>
      </c>
      <c r="D29" s="9"/>
      <c r="E29" s="9">
        <v>0</v>
      </c>
      <c r="F29" s="9"/>
      <c r="G29" s="8">
        <v>83548</v>
      </c>
      <c r="H29" s="9"/>
      <c r="I29" s="8">
        <v>83548</v>
      </c>
      <c r="J29" s="9"/>
      <c r="K29" s="9">
        <v>0</v>
      </c>
      <c r="L29" s="9"/>
      <c r="M29" s="8">
        <v>83548</v>
      </c>
      <c r="N29" s="9"/>
    </row>
    <row r="30" spans="1:14" s="4" customFormat="1" ht="21" x14ac:dyDescent="0.55000000000000004">
      <c r="A30" s="7" t="s">
        <v>78</v>
      </c>
      <c r="B30" s="9"/>
      <c r="C30" s="8">
        <v>476011820</v>
      </c>
      <c r="D30" s="9"/>
      <c r="E30" s="9">
        <v>0</v>
      </c>
      <c r="F30" s="9"/>
      <c r="G30" s="8">
        <v>476011820</v>
      </c>
      <c r="H30" s="9"/>
      <c r="I30" s="8">
        <v>476011820</v>
      </c>
      <c r="J30" s="9"/>
      <c r="K30" s="9">
        <v>0</v>
      </c>
      <c r="L30" s="9"/>
      <c r="M30" s="8">
        <v>476011820</v>
      </c>
      <c r="N30" s="9"/>
    </row>
    <row r="31" spans="1:14" s="4" customFormat="1" ht="21" x14ac:dyDescent="0.55000000000000004">
      <c r="A31" s="7" t="s">
        <v>78</v>
      </c>
      <c r="B31" s="9"/>
      <c r="C31" s="8">
        <v>286567986</v>
      </c>
      <c r="D31" s="9"/>
      <c r="E31" s="9">
        <v>0</v>
      </c>
      <c r="F31" s="9"/>
      <c r="G31" s="8">
        <v>286567986</v>
      </c>
      <c r="H31" s="9"/>
      <c r="I31" s="8">
        <v>286567986</v>
      </c>
      <c r="J31" s="9"/>
      <c r="K31" s="9">
        <v>0</v>
      </c>
      <c r="L31" s="9"/>
      <c r="M31" s="8">
        <v>286567986</v>
      </c>
      <c r="N31" s="9"/>
    </row>
    <row r="32" spans="1:14" s="4" customFormat="1" ht="21" x14ac:dyDescent="0.55000000000000004">
      <c r="A32" s="7" t="s">
        <v>78</v>
      </c>
      <c r="B32" s="9"/>
      <c r="C32" s="8">
        <v>9502596</v>
      </c>
      <c r="D32" s="9"/>
      <c r="E32" s="9">
        <v>0</v>
      </c>
      <c r="F32" s="9"/>
      <c r="G32" s="8">
        <v>9502596</v>
      </c>
      <c r="H32" s="9"/>
      <c r="I32" s="8">
        <v>9502596</v>
      </c>
      <c r="J32" s="9"/>
      <c r="K32" s="9">
        <v>0</v>
      </c>
      <c r="L32" s="9"/>
      <c r="M32" s="8">
        <v>9502596</v>
      </c>
      <c r="N32" s="9"/>
    </row>
    <row r="33" spans="1:14" s="4" customFormat="1" ht="21" x14ac:dyDescent="0.55000000000000004">
      <c r="A33" s="7" t="s">
        <v>78</v>
      </c>
      <c r="B33" s="9"/>
      <c r="C33" s="8">
        <v>989149</v>
      </c>
      <c r="D33" s="9"/>
      <c r="E33" s="9">
        <v>0</v>
      </c>
      <c r="F33" s="9"/>
      <c r="G33" s="8">
        <v>989149</v>
      </c>
      <c r="H33" s="9"/>
      <c r="I33" s="8">
        <v>989149</v>
      </c>
      <c r="J33" s="9"/>
      <c r="K33" s="9">
        <v>0</v>
      </c>
      <c r="L33" s="9"/>
      <c r="M33" s="8">
        <v>989149</v>
      </c>
      <c r="N33" s="9"/>
    </row>
    <row r="34" spans="1:14" s="4" customFormat="1" ht="21" x14ac:dyDescent="0.55000000000000004">
      <c r="A34" s="7" t="s">
        <v>78</v>
      </c>
      <c r="B34" s="9"/>
      <c r="C34" s="8">
        <v>1870515575</v>
      </c>
      <c r="D34" s="9"/>
      <c r="E34" s="9">
        <v>0</v>
      </c>
      <c r="F34" s="9"/>
      <c r="G34" s="8">
        <v>1870515575</v>
      </c>
      <c r="H34" s="9"/>
      <c r="I34" s="8">
        <v>1870515575</v>
      </c>
      <c r="J34" s="9"/>
      <c r="K34" s="9">
        <v>0</v>
      </c>
      <c r="L34" s="9"/>
      <c r="M34" s="8">
        <v>1870515575</v>
      </c>
      <c r="N34" s="9"/>
    </row>
    <row r="35" spans="1:14" s="4" customFormat="1" ht="21" x14ac:dyDescent="0.55000000000000004">
      <c r="A35" s="7" t="s">
        <v>78</v>
      </c>
      <c r="B35" s="9"/>
      <c r="C35" s="8">
        <v>126225460</v>
      </c>
      <c r="D35" s="9"/>
      <c r="E35" s="9">
        <v>0</v>
      </c>
      <c r="F35" s="9"/>
      <c r="G35" s="8">
        <v>126225460</v>
      </c>
      <c r="H35" s="9"/>
      <c r="I35" s="8">
        <v>126225460</v>
      </c>
      <c r="J35" s="9"/>
      <c r="K35" s="9">
        <v>0</v>
      </c>
      <c r="L35" s="9"/>
      <c r="M35" s="8">
        <v>126225460</v>
      </c>
      <c r="N35" s="9"/>
    </row>
    <row r="36" spans="1:14" s="4" customFormat="1" ht="21" x14ac:dyDescent="0.55000000000000004">
      <c r="A36" s="7" t="s">
        <v>78</v>
      </c>
      <c r="B36" s="9"/>
      <c r="C36" s="8">
        <v>389106</v>
      </c>
      <c r="D36" s="9"/>
      <c r="E36" s="9">
        <v>0</v>
      </c>
      <c r="F36" s="9"/>
      <c r="G36" s="8">
        <v>389106</v>
      </c>
      <c r="H36" s="9"/>
      <c r="I36" s="8">
        <v>389106</v>
      </c>
      <c r="J36" s="9"/>
      <c r="K36" s="9">
        <v>0</v>
      </c>
      <c r="L36" s="9"/>
      <c r="M36" s="8">
        <v>389106</v>
      </c>
      <c r="N36" s="9"/>
    </row>
    <row r="37" spans="1:14" s="4" customFormat="1" ht="21" x14ac:dyDescent="0.55000000000000004">
      <c r="A37" s="7" t="s">
        <v>78</v>
      </c>
      <c r="B37" s="9"/>
      <c r="C37" s="8">
        <v>93074291</v>
      </c>
      <c r="D37" s="9"/>
      <c r="E37" s="9">
        <v>0</v>
      </c>
      <c r="F37" s="9"/>
      <c r="G37" s="8">
        <v>93074291</v>
      </c>
      <c r="H37" s="9"/>
      <c r="I37" s="8">
        <v>93074291</v>
      </c>
      <c r="J37" s="9"/>
      <c r="K37" s="9">
        <v>0</v>
      </c>
      <c r="L37" s="9"/>
      <c r="M37" s="8">
        <v>93074291</v>
      </c>
      <c r="N37" s="9"/>
    </row>
    <row r="38" spans="1:14" s="4" customFormat="1" ht="21" x14ac:dyDescent="0.55000000000000004">
      <c r="A38" s="7" t="s">
        <v>78</v>
      </c>
      <c r="B38" s="9"/>
      <c r="C38" s="8">
        <v>124380980</v>
      </c>
      <c r="D38" s="9"/>
      <c r="E38" s="9">
        <v>0</v>
      </c>
      <c r="F38" s="9"/>
      <c r="G38" s="8">
        <v>124380980</v>
      </c>
      <c r="H38" s="9"/>
      <c r="I38" s="8">
        <v>124380980</v>
      </c>
      <c r="J38" s="9"/>
      <c r="K38" s="9">
        <v>0</v>
      </c>
      <c r="L38" s="9"/>
      <c r="M38" s="8">
        <v>124380980</v>
      </c>
      <c r="N38" s="9"/>
    </row>
    <row r="39" spans="1:14" s="4" customFormat="1" ht="21" x14ac:dyDescent="0.55000000000000004">
      <c r="A39" s="7" t="s">
        <v>78</v>
      </c>
      <c r="B39" s="9"/>
      <c r="C39" s="8">
        <v>19080992</v>
      </c>
      <c r="D39" s="9"/>
      <c r="E39" s="9">
        <v>0</v>
      </c>
      <c r="F39" s="9"/>
      <c r="G39" s="8">
        <v>19080992</v>
      </c>
      <c r="H39" s="9"/>
      <c r="I39" s="8">
        <v>19080992</v>
      </c>
      <c r="J39" s="9"/>
      <c r="K39" s="9">
        <v>0</v>
      </c>
      <c r="L39" s="9"/>
      <c r="M39" s="8">
        <v>19080992</v>
      </c>
      <c r="N39" s="9"/>
    </row>
    <row r="40" spans="1:14" s="4" customFormat="1" ht="21" x14ac:dyDescent="0.55000000000000004">
      <c r="A40" s="7" t="s">
        <v>78</v>
      </c>
      <c r="B40" s="9"/>
      <c r="C40" s="8">
        <v>117394105</v>
      </c>
      <c r="D40" s="9"/>
      <c r="E40" s="9">
        <v>0</v>
      </c>
      <c r="F40" s="9"/>
      <c r="G40" s="8">
        <v>117394105</v>
      </c>
      <c r="H40" s="9"/>
      <c r="I40" s="8">
        <v>117394105</v>
      </c>
      <c r="J40" s="9"/>
      <c r="K40" s="9">
        <v>0</v>
      </c>
      <c r="L40" s="9"/>
      <c r="M40" s="8">
        <v>117394105</v>
      </c>
      <c r="N40" s="9"/>
    </row>
    <row r="41" spans="1:14" s="4" customFormat="1" ht="21" x14ac:dyDescent="0.55000000000000004">
      <c r="A41" s="7" t="s">
        <v>78</v>
      </c>
      <c r="B41" s="9"/>
      <c r="C41" s="8">
        <v>9583436</v>
      </c>
      <c r="D41" s="9"/>
      <c r="E41" s="9">
        <v>0</v>
      </c>
      <c r="F41" s="9"/>
      <c r="G41" s="8">
        <v>9583436</v>
      </c>
      <c r="H41" s="9"/>
      <c r="I41" s="8">
        <v>9583436</v>
      </c>
      <c r="J41" s="9"/>
      <c r="K41" s="9">
        <v>0</v>
      </c>
      <c r="L41" s="9"/>
      <c r="M41" s="8">
        <v>9583436</v>
      </c>
      <c r="N41" s="9"/>
    </row>
    <row r="42" spans="1:14" s="4" customFormat="1" ht="21" x14ac:dyDescent="0.55000000000000004">
      <c r="A42" s="7" t="s">
        <v>78</v>
      </c>
      <c r="B42" s="9"/>
      <c r="C42" s="8">
        <v>9127077</v>
      </c>
      <c r="D42" s="9"/>
      <c r="E42" s="9">
        <v>0</v>
      </c>
      <c r="F42" s="9"/>
      <c r="G42" s="8">
        <v>9127077</v>
      </c>
      <c r="H42" s="9"/>
      <c r="I42" s="8">
        <v>9127077</v>
      </c>
      <c r="J42" s="9"/>
      <c r="K42" s="9">
        <v>0</v>
      </c>
      <c r="L42" s="9"/>
      <c r="M42" s="8">
        <v>9127077</v>
      </c>
      <c r="N42" s="9"/>
    </row>
    <row r="43" spans="1:14" s="4" customFormat="1" ht="21" x14ac:dyDescent="0.55000000000000004">
      <c r="A43" s="7" t="s">
        <v>80</v>
      </c>
      <c r="B43" s="9"/>
      <c r="C43" s="8">
        <v>608</v>
      </c>
      <c r="D43" s="9"/>
      <c r="E43" s="9">
        <v>0</v>
      </c>
      <c r="F43" s="9"/>
      <c r="G43" s="8">
        <v>608</v>
      </c>
      <c r="H43" s="9"/>
      <c r="I43" s="8">
        <v>608</v>
      </c>
      <c r="J43" s="9"/>
      <c r="K43" s="9">
        <v>0</v>
      </c>
      <c r="L43" s="9"/>
      <c r="M43" s="8">
        <v>608</v>
      </c>
      <c r="N43" s="9"/>
    </row>
    <row r="44" spans="1:14" s="4" customFormat="1" ht="21" x14ac:dyDescent="0.55000000000000004">
      <c r="A44" s="7" t="s">
        <v>78</v>
      </c>
      <c r="B44" s="9"/>
      <c r="C44" s="8">
        <v>166700194</v>
      </c>
      <c r="D44" s="9"/>
      <c r="E44" s="9">
        <v>0</v>
      </c>
      <c r="F44" s="9"/>
      <c r="G44" s="8">
        <v>166700194</v>
      </c>
      <c r="H44" s="9"/>
      <c r="I44" s="8">
        <v>166700194</v>
      </c>
      <c r="J44" s="9"/>
      <c r="K44" s="9">
        <v>0</v>
      </c>
      <c r="L44" s="9"/>
      <c r="M44" s="8">
        <v>166700194</v>
      </c>
      <c r="N44" s="9"/>
    </row>
    <row r="45" spans="1:14" s="4" customFormat="1" ht="21" x14ac:dyDescent="0.55000000000000004">
      <c r="A45" s="7" t="s">
        <v>78</v>
      </c>
      <c r="B45" s="9"/>
      <c r="C45" s="8">
        <v>40600310</v>
      </c>
      <c r="D45" s="9"/>
      <c r="E45" s="9">
        <v>0</v>
      </c>
      <c r="F45" s="9"/>
      <c r="G45" s="8">
        <v>40600310</v>
      </c>
      <c r="H45" s="9"/>
      <c r="I45" s="8">
        <v>40600310</v>
      </c>
      <c r="J45" s="9"/>
      <c r="K45" s="9">
        <v>0</v>
      </c>
      <c r="L45" s="9"/>
      <c r="M45" s="8">
        <v>40600310</v>
      </c>
      <c r="N45" s="9"/>
    </row>
    <row r="46" spans="1:14" s="4" customFormat="1" ht="21" x14ac:dyDescent="0.55000000000000004">
      <c r="A46" s="7" t="s">
        <v>78</v>
      </c>
      <c r="B46" s="9"/>
      <c r="C46" s="8">
        <v>1629193737</v>
      </c>
      <c r="D46" s="9"/>
      <c r="E46" s="9">
        <v>0</v>
      </c>
      <c r="F46" s="9"/>
      <c r="G46" s="8">
        <v>1629193737</v>
      </c>
      <c r="H46" s="9"/>
      <c r="I46" s="8">
        <v>1629193737</v>
      </c>
      <c r="J46" s="9"/>
      <c r="K46" s="9">
        <v>0</v>
      </c>
      <c r="L46" s="9"/>
      <c r="M46" s="8">
        <v>1629193737</v>
      </c>
      <c r="N46" s="9"/>
    </row>
    <row r="47" spans="1:14" s="4" customFormat="1" ht="21" x14ac:dyDescent="0.55000000000000004">
      <c r="A47" s="7" t="s">
        <v>81</v>
      </c>
      <c r="B47" s="9"/>
      <c r="C47" s="8">
        <v>23057</v>
      </c>
      <c r="D47" s="9"/>
      <c r="E47" s="9">
        <v>0</v>
      </c>
      <c r="F47" s="9"/>
      <c r="G47" s="8">
        <v>23057</v>
      </c>
      <c r="H47" s="9"/>
      <c r="I47" s="8">
        <v>23057</v>
      </c>
      <c r="J47" s="9"/>
      <c r="K47" s="9">
        <v>0</v>
      </c>
      <c r="L47" s="9"/>
      <c r="M47" s="8">
        <v>23057</v>
      </c>
      <c r="N47" s="9"/>
    </row>
    <row r="48" spans="1:14" s="4" customFormat="1" ht="21" x14ac:dyDescent="0.55000000000000004">
      <c r="A48" s="7" t="s">
        <v>78</v>
      </c>
      <c r="B48" s="9"/>
      <c r="C48" s="8">
        <v>1728920478</v>
      </c>
      <c r="D48" s="9"/>
      <c r="E48" s="9">
        <v>0</v>
      </c>
      <c r="F48" s="9"/>
      <c r="G48" s="8">
        <v>1728920478</v>
      </c>
      <c r="H48" s="9"/>
      <c r="I48" s="8">
        <v>1728920478</v>
      </c>
      <c r="J48" s="9"/>
      <c r="K48" s="9">
        <v>0</v>
      </c>
      <c r="L48" s="9"/>
      <c r="M48" s="8">
        <v>1728920478</v>
      </c>
      <c r="N48" s="9"/>
    </row>
    <row r="49" spans="1:14" s="4" customFormat="1" ht="21" x14ac:dyDescent="0.55000000000000004">
      <c r="A49" s="7" t="s">
        <v>78</v>
      </c>
      <c r="B49" s="9"/>
      <c r="C49" s="8">
        <v>25922814</v>
      </c>
      <c r="D49" s="9"/>
      <c r="E49" s="9">
        <v>0</v>
      </c>
      <c r="F49" s="9"/>
      <c r="G49" s="8">
        <v>25922814</v>
      </c>
      <c r="H49" s="9"/>
      <c r="I49" s="8">
        <v>25922814</v>
      </c>
      <c r="J49" s="9"/>
      <c r="K49" s="9">
        <v>0</v>
      </c>
      <c r="L49" s="9"/>
      <c r="M49" s="8">
        <v>25922814</v>
      </c>
      <c r="N49" s="9"/>
    </row>
    <row r="50" spans="1:14" s="4" customFormat="1" ht="21" x14ac:dyDescent="0.55000000000000004">
      <c r="A50" s="7" t="s">
        <v>78</v>
      </c>
      <c r="B50" s="9"/>
      <c r="C50" s="8">
        <v>811578260</v>
      </c>
      <c r="D50" s="9"/>
      <c r="E50" s="9">
        <v>0</v>
      </c>
      <c r="F50" s="9"/>
      <c r="G50" s="8">
        <v>811578260</v>
      </c>
      <c r="H50" s="9"/>
      <c r="I50" s="8">
        <v>811578260</v>
      </c>
      <c r="J50" s="9"/>
      <c r="K50" s="9">
        <v>0</v>
      </c>
      <c r="L50" s="9"/>
      <c r="M50" s="8">
        <v>811578260</v>
      </c>
      <c r="N50" s="9"/>
    </row>
    <row r="51" spans="1:14" s="4" customFormat="1" ht="21" x14ac:dyDescent="0.55000000000000004">
      <c r="A51" s="7" t="s">
        <v>82</v>
      </c>
      <c r="B51" s="9"/>
      <c r="C51" s="8">
        <v>281</v>
      </c>
      <c r="D51" s="9"/>
      <c r="E51" s="9">
        <v>0</v>
      </c>
      <c r="F51" s="9"/>
      <c r="G51" s="8">
        <v>281</v>
      </c>
      <c r="H51" s="9"/>
      <c r="I51" s="8">
        <v>281</v>
      </c>
      <c r="J51" s="9"/>
      <c r="K51" s="9">
        <v>0</v>
      </c>
      <c r="L51" s="9"/>
      <c r="M51" s="8">
        <v>281</v>
      </c>
      <c r="N51" s="9"/>
    </row>
    <row r="52" spans="1:14" s="4" customFormat="1" ht="21" x14ac:dyDescent="0.55000000000000004">
      <c r="A52" s="7" t="s">
        <v>83</v>
      </c>
      <c r="B52" s="9"/>
      <c r="C52" s="8">
        <v>21492</v>
      </c>
      <c r="D52" s="9"/>
      <c r="E52" s="9">
        <v>0</v>
      </c>
      <c r="F52" s="9"/>
      <c r="G52" s="8">
        <v>21492</v>
      </c>
      <c r="H52" s="9"/>
      <c r="I52" s="8">
        <v>21492</v>
      </c>
      <c r="J52" s="9"/>
      <c r="K52" s="9">
        <v>0</v>
      </c>
      <c r="L52" s="9"/>
      <c r="M52" s="8">
        <v>21492</v>
      </c>
      <c r="N52" s="9"/>
    </row>
    <row r="53" spans="1:14" s="4" customFormat="1" ht="21" x14ac:dyDescent="0.55000000000000004">
      <c r="A53" s="7" t="s">
        <v>78</v>
      </c>
      <c r="B53" s="9"/>
      <c r="C53" s="8">
        <v>3507428425</v>
      </c>
      <c r="D53" s="9"/>
      <c r="E53" s="9">
        <v>0</v>
      </c>
      <c r="F53" s="9"/>
      <c r="G53" s="8">
        <v>3507428425</v>
      </c>
      <c r="H53" s="9"/>
      <c r="I53" s="8">
        <v>3507428425</v>
      </c>
      <c r="J53" s="9"/>
      <c r="K53" s="9">
        <v>0</v>
      </c>
      <c r="L53" s="9"/>
      <c r="M53" s="8">
        <v>3507428425</v>
      </c>
      <c r="N53" s="9"/>
    </row>
    <row r="54" spans="1:14" s="4" customFormat="1" ht="21" x14ac:dyDescent="0.55000000000000004">
      <c r="A54" s="7" t="s">
        <v>78</v>
      </c>
      <c r="B54" s="9"/>
      <c r="C54" s="8">
        <v>4836508337</v>
      </c>
      <c r="D54" s="9"/>
      <c r="E54" s="9">
        <v>0</v>
      </c>
      <c r="F54" s="9"/>
      <c r="G54" s="8">
        <v>4836508337</v>
      </c>
      <c r="H54" s="9"/>
      <c r="I54" s="8">
        <v>4836508337</v>
      </c>
      <c r="J54" s="9"/>
      <c r="K54" s="9">
        <v>0</v>
      </c>
      <c r="L54" s="9"/>
      <c r="M54" s="8">
        <v>4836508337</v>
      </c>
      <c r="N54" s="9"/>
    </row>
    <row r="55" spans="1:14" s="4" customFormat="1" ht="21" x14ac:dyDescent="0.55000000000000004">
      <c r="A55" s="7" t="s">
        <v>82</v>
      </c>
      <c r="B55" s="9"/>
      <c r="C55" s="8">
        <v>5149892422</v>
      </c>
      <c r="D55" s="9"/>
      <c r="E55" s="8">
        <v>209952357</v>
      </c>
      <c r="F55" s="9"/>
      <c r="G55" s="8">
        <v>4939940065</v>
      </c>
      <c r="H55" s="9"/>
      <c r="I55" s="8">
        <v>5149892422</v>
      </c>
      <c r="J55" s="9"/>
      <c r="K55" s="9">
        <v>209952357</v>
      </c>
      <c r="L55" s="9"/>
      <c r="M55" s="8">
        <v>4939940065</v>
      </c>
      <c r="N55" s="9"/>
    </row>
    <row r="56" spans="1:14" s="4" customFormat="1" ht="21" x14ac:dyDescent="0.55000000000000004">
      <c r="A56" s="7" t="s">
        <v>82</v>
      </c>
      <c r="B56" s="9"/>
      <c r="C56" s="8">
        <v>1098195305</v>
      </c>
      <c r="D56" s="9"/>
      <c r="E56" s="8">
        <v>44789008</v>
      </c>
      <c r="F56" s="9"/>
      <c r="G56" s="8">
        <v>1053406297</v>
      </c>
      <c r="H56" s="9"/>
      <c r="I56" s="8">
        <v>1098195305</v>
      </c>
      <c r="J56" s="9"/>
      <c r="K56" s="9">
        <v>44789008</v>
      </c>
      <c r="L56" s="9"/>
      <c r="M56" s="8">
        <v>1053406297</v>
      </c>
      <c r="N56" s="9"/>
    </row>
    <row r="57" spans="1:14" s="4" customFormat="1" ht="21" x14ac:dyDescent="0.55000000000000004">
      <c r="A57" s="7" t="s">
        <v>82</v>
      </c>
      <c r="B57" s="9"/>
      <c r="C57" s="8">
        <v>4746784108</v>
      </c>
      <c r="D57" s="9"/>
      <c r="E57" s="8">
        <v>193456770</v>
      </c>
      <c r="F57" s="9"/>
      <c r="G57" s="8">
        <v>4553327338</v>
      </c>
      <c r="H57" s="9"/>
      <c r="I57" s="8">
        <v>4746784108</v>
      </c>
      <c r="J57" s="9"/>
      <c r="K57" s="9">
        <v>193456770</v>
      </c>
      <c r="L57" s="9"/>
      <c r="M57" s="8">
        <v>4553327338</v>
      </c>
      <c r="N57" s="9"/>
    </row>
    <row r="58" spans="1:14" s="4" customFormat="1" ht="21" x14ac:dyDescent="0.55000000000000004">
      <c r="A58" s="7" t="s">
        <v>82</v>
      </c>
      <c r="B58" s="9"/>
      <c r="C58" s="8">
        <v>3384207876</v>
      </c>
      <c r="D58" s="9"/>
      <c r="E58" s="8">
        <v>138167532</v>
      </c>
      <c r="F58" s="9"/>
      <c r="G58" s="8">
        <v>3246040344</v>
      </c>
      <c r="H58" s="9"/>
      <c r="I58" s="8">
        <v>3384207876</v>
      </c>
      <c r="J58" s="9"/>
      <c r="K58" s="9">
        <v>138167532</v>
      </c>
      <c r="L58" s="9"/>
      <c r="M58" s="8">
        <v>3246040344</v>
      </c>
      <c r="N58" s="9"/>
    </row>
    <row r="59" spans="1:14" s="4" customFormat="1" ht="21" x14ac:dyDescent="0.55000000000000004">
      <c r="A59" s="7" t="s">
        <v>82</v>
      </c>
      <c r="B59" s="9"/>
      <c r="C59" s="8">
        <v>10227363202</v>
      </c>
      <c r="D59" s="9"/>
      <c r="E59" s="8">
        <v>416835882</v>
      </c>
      <c r="F59" s="9"/>
      <c r="G59" s="8">
        <v>9810527320</v>
      </c>
      <c r="H59" s="9"/>
      <c r="I59" s="8">
        <v>10227363202</v>
      </c>
      <c r="J59" s="9"/>
      <c r="K59" s="9">
        <v>416835882</v>
      </c>
      <c r="L59" s="9"/>
      <c r="M59" s="8">
        <v>9810527320</v>
      </c>
      <c r="N59" s="9"/>
    </row>
    <row r="60" spans="1:14" s="4" customFormat="1" ht="21" x14ac:dyDescent="0.55000000000000004">
      <c r="A60" s="7" t="s">
        <v>82</v>
      </c>
      <c r="B60" s="9"/>
      <c r="C60" s="8">
        <v>7672872868</v>
      </c>
      <c r="D60" s="9"/>
      <c r="E60" s="8">
        <v>312715267</v>
      </c>
      <c r="F60" s="9"/>
      <c r="G60" s="8">
        <v>7360157601</v>
      </c>
      <c r="H60" s="9"/>
      <c r="I60" s="8">
        <v>7672872868</v>
      </c>
      <c r="J60" s="9"/>
      <c r="K60" s="9">
        <v>312715267</v>
      </c>
      <c r="L60" s="9"/>
      <c r="M60" s="8">
        <v>7360157601</v>
      </c>
      <c r="N60" s="9"/>
    </row>
    <row r="61" spans="1:14" s="4" customFormat="1" ht="21" x14ac:dyDescent="0.55000000000000004">
      <c r="A61" s="7" t="s">
        <v>82</v>
      </c>
      <c r="B61" s="9"/>
      <c r="C61" s="8">
        <v>5011614535</v>
      </c>
      <c r="D61" s="9"/>
      <c r="E61" s="8">
        <v>204258435</v>
      </c>
      <c r="F61" s="9"/>
      <c r="G61" s="8">
        <v>4807356100</v>
      </c>
      <c r="H61" s="9"/>
      <c r="I61" s="8">
        <v>5011614535</v>
      </c>
      <c r="J61" s="9"/>
      <c r="K61" s="9">
        <v>204258435</v>
      </c>
      <c r="L61" s="9"/>
      <c r="M61" s="8">
        <v>4807356100</v>
      </c>
      <c r="N61" s="9"/>
    </row>
    <row r="62" spans="1:14" s="4" customFormat="1" ht="21" x14ac:dyDescent="0.55000000000000004">
      <c r="A62" s="7" t="s">
        <v>82</v>
      </c>
      <c r="B62" s="9"/>
      <c r="C62" s="8">
        <v>2984086102</v>
      </c>
      <c r="D62" s="9"/>
      <c r="E62" s="8">
        <v>121619271</v>
      </c>
      <c r="F62" s="9"/>
      <c r="G62" s="8">
        <v>2862466831</v>
      </c>
      <c r="H62" s="9"/>
      <c r="I62" s="8">
        <v>2984086102</v>
      </c>
      <c r="J62" s="9"/>
      <c r="K62" s="9">
        <v>121619271</v>
      </c>
      <c r="L62" s="9"/>
      <c r="M62" s="8">
        <v>2862466831</v>
      </c>
      <c r="N62" s="9"/>
    </row>
    <row r="63" spans="1:14" s="4" customFormat="1" ht="21" x14ac:dyDescent="0.55000000000000004">
      <c r="A63" s="7" t="s">
        <v>82</v>
      </c>
      <c r="B63" s="9"/>
      <c r="C63" s="8">
        <v>3533536922</v>
      </c>
      <c r="D63" s="9"/>
      <c r="E63" s="8">
        <v>144006371</v>
      </c>
      <c r="F63" s="9"/>
      <c r="G63" s="8">
        <v>3389530551</v>
      </c>
      <c r="H63" s="9"/>
      <c r="I63" s="8">
        <v>3533536922</v>
      </c>
      <c r="J63" s="9"/>
      <c r="K63" s="9">
        <v>144006371</v>
      </c>
      <c r="L63" s="9"/>
      <c r="M63" s="8">
        <v>3389530551</v>
      </c>
      <c r="N63" s="9"/>
    </row>
    <row r="64" spans="1:14" s="4" customFormat="1" ht="21" x14ac:dyDescent="0.55000000000000004">
      <c r="A64" s="7" t="s">
        <v>82</v>
      </c>
      <c r="B64" s="9"/>
      <c r="C64" s="8">
        <v>333790206</v>
      </c>
      <c r="D64" s="9"/>
      <c r="E64" s="8">
        <v>13835175</v>
      </c>
      <c r="F64" s="9"/>
      <c r="G64" s="8">
        <v>319955031</v>
      </c>
      <c r="H64" s="9"/>
      <c r="I64" s="8">
        <v>333790206</v>
      </c>
      <c r="J64" s="9"/>
      <c r="K64" s="9">
        <v>13835175</v>
      </c>
      <c r="L64" s="9"/>
      <c r="M64" s="8">
        <v>319955031</v>
      </c>
      <c r="N64" s="9"/>
    </row>
    <row r="65" spans="1:14" s="4" customFormat="1" ht="21" x14ac:dyDescent="0.55000000000000004">
      <c r="A65" s="7" t="s">
        <v>82</v>
      </c>
      <c r="B65" s="9"/>
      <c r="C65" s="8">
        <v>9999196568</v>
      </c>
      <c r="D65" s="9"/>
      <c r="E65" s="8">
        <v>407538631</v>
      </c>
      <c r="F65" s="9"/>
      <c r="G65" s="8">
        <v>9591657937</v>
      </c>
      <c r="H65" s="9"/>
      <c r="I65" s="8">
        <v>9999196568</v>
      </c>
      <c r="J65" s="9"/>
      <c r="K65" s="9">
        <v>407538631</v>
      </c>
      <c r="L65" s="9"/>
      <c r="M65" s="8">
        <v>9591657937</v>
      </c>
      <c r="N65" s="9"/>
    </row>
    <row r="66" spans="1:14" s="4" customFormat="1" ht="21" x14ac:dyDescent="0.55000000000000004">
      <c r="A66" s="7" t="s">
        <v>82</v>
      </c>
      <c r="B66" s="9"/>
      <c r="C66" s="8">
        <v>2073477067</v>
      </c>
      <c r="D66" s="9"/>
      <c r="E66" s="8">
        <v>84507319</v>
      </c>
      <c r="F66" s="9"/>
      <c r="G66" s="8">
        <v>1988969748</v>
      </c>
      <c r="H66" s="9"/>
      <c r="I66" s="8">
        <v>2073477067</v>
      </c>
      <c r="J66" s="9"/>
      <c r="K66" s="9">
        <v>84507319</v>
      </c>
      <c r="L66" s="9"/>
      <c r="M66" s="8">
        <v>1988969748</v>
      </c>
      <c r="N66" s="9"/>
    </row>
    <row r="67" spans="1:14" s="4" customFormat="1" ht="21" x14ac:dyDescent="0.55000000000000004">
      <c r="A67" s="7" t="s">
        <v>82</v>
      </c>
      <c r="B67" s="9"/>
      <c r="C67" s="8">
        <v>2544987284</v>
      </c>
      <c r="D67" s="9"/>
      <c r="E67" s="8">
        <v>103724035</v>
      </c>
      <c r="F67" s="9"/>
      <c r="G67" s="8">
        <v>2441263249</v>
      </c>
      <c r="H67" s="9"/>
      <c r="I67" s="8">
        <v>2544987284</v>
      </c>
      <c r="J67" s="9"/>
      <c r="K67" s="9">
        <v>103724035</v>
      </c>
      <c r="L67" s="9"/>
      <c r="M67" s="8">
        <v>2441263249</v>
      </c>
      <c r="N67" s="9"/>
    </row>
    <row r="68" spans="1:14" s="4" customFormat="1" ht="21" x14ac:dyDescent="0.55000000000000004">
      <c r="A68" s="7" t="s">
        <v>82</v>
      </c>
      <c r="B68" s="9"/>
      <c r="C68" s="8">
        <v>14381713998</v>
      </c>
      <c r="D68" s="9"/>
      <c r="E68" s="8">
        <v>587997487</v>
      </c>
      <c r="F68" s="9"/>
      <c r="G68" s="8">
        <v>13793716511</v>
      </c>
      <c r="H68" s="9"/>
      <c r="I68" s="8">
        <v>14381713998</v>
      </c>
      <c r="J68" s="9"/>
      <c r="K68" s="9">
        <v>587997487</v>
      </c>
      <c r="L68" s="9"/>
      <c r="M68" s="8">
        <v>13793716511</v>
      </c>
      <c r="N68" s="9"/>
    </row>
    <row r="69" spans="1:14" s="4" customFormat="1" ht="21" x14ac:dyDescent="0.55000000000000004">
      <c r="A69" s="7" t="s">
        <v>82</v>
      </c>
      <c r="B69" s="9"/>
      <c r="C69" s="8">
        <v>6660627915</v>
      </c>
      <c r="D69" s="9"/>
      <c r="E69" s="8">
        <v>271456976</v>
      </c>
      <c r="F69" s="9"/>
      <c r="G69" s="8">
        <v>6389170939</v>
      </c>
      <c r="H69" s="9"/>
      <c r="I69" s="8">
        <v>6660627915</v>
      </c>
      <c r="J69" s="9"/>
      <c r="K69" s="9">
        <v>271456976</v>
      </c>
      <c r="L69" s="9"/>
      <c r="M69" s="8">
        <v>6389170939</v>
      </c>
      <c r="N69" s="9"/>
    </row>
    <row r="70" spans="1:14" s="4" customFormat="1" ht="21" x14ac:dyDescent="0.55000000000000004">
      <c r="A70" s="7" t="s">
        <v>82</v>
      </c>
      <c r="B70" s="9"/>
      <c r="C70" s="8">
        <v>7056618939</v>
      </c>
      <c r="D70" s="9"/>
      <c r="E70" s="8">
        <v>287596213</v>
      </c>
      <c r="F70" s="9"/>
      <c r="G70" s="8">
        <v>6769022726</v>
      </c>
      <c r="H70" s="9"/>
      <c r="I70" s="8">
        <v>7056618939</v>
      </c>
      <c r="J70" s="9"/>
      <c r="K70" s="9">
        <v>287596213</v>
      </c>
      <c r="L70" s="9"/>
      <c r="M70" s="8">
        <v>6769022726</v>
      </c>
      <c r="N70" s="9"/>
    </row>
    <row r="71" spans="1:14" s="4" customFormat="1" ht="21" x14ac:dyDescent="0.55000000000000004">
      <c r="A71" s="7" t="s">
        <v>82</v>
      </c>
      <c r="B71" s="9"/>
      <c r="C71" s="8">
        <v>4982716428</v>
      </c>
      <c r="D71" s="9"/>
      <c r="E71" s="8">
        <v>203245768</v>
      </c>
      <c r="F71" s="9"/>
      <c r="G71" s="8">
        <v>4779470660</v>
      </c>
      <c r="H71" s="9"/>
      <c r="I71" s="8">
        <v>4982716428</v>
      </c>
      <c r="J71" s="9"/>
      <c r="K71" s="9">
        <v>203245768</v>
      </c>
      <c r="L71" s="9"/>
      <c r="M71" s="8">
        <v>4779470660</v>
      </c>
      <c r="N71" s="9"/>
    </row>
    <row r="72" spans="1:14" s="4" customFormat="1" ht="21" x14ac:dyDescent="0.55000000000000004">
      <c r="A72" s="7" t="s">
        <v>82</v>
      </c>
      <c r="B72" s="9"/>
      <c r="C72" s="8">
        <v>24257735352</v>
      </c>
      <c r="D72" s="9"/>
      <c r="E72" s="8">
        <v>988562098</v>
      </c>
      <c r="F72" s="9"/>
      <c r="G72" s="8">
        <v>23269173254</v>
      </c>
      <c r="H72" s="9"/>
      <c r="I72" s="8">
        <v>24257735352</v>
      </c>
      <c r="J72" s="9"/>
      <c r="K72" s="9">
        <v>988562098</v>
      </c>
      <c r="L72" s="9"/>
      <c r="M72" s="8">
        <v>23269173254</v>
      </c>
      <c r="N72" s="9"/>
    </row>
    <row r="73" spans="1:14" s="4" customFormat="1" ht="21" x14ac:dyDescent="0.55000000000000004">
      <c r="A73" s="7" t="s">
        <v>82</v>
      </c>
      <c r="B73" s="9"/>
      <c r="C73" s="8">
        <v>6383971608</v>
      </c>
      <c r="D73" s="9"/>
      <c r="E73" s="8">
        <v>260174553</v>
      </c>
      <c r="F73" s="9"/>
      <c r="G73" s="8">
        <v>6123797055</v>
      </c>
      <c r="H73" s="9"/>
      <c r="I73" s="8">
        <v>6383971608</v>
      </c>
      <c r="J73" s="9"/>
      <c r="K73" s="9">
        <v>260174553</v>
      </c>
      <c r="L73" s="9"/>
      <c r="M73" s="8">
        <v>6123797055</v>
      </c>
      <c r="N73" s="9"/>
    </row>
    <row r="74" spans="1:14" s="4" customFormat="1" ht="21" x14ac:dyDescent="0.55000000000000004">
      <c r="A74" s="7" t="s">
        <v>82</v>
      </c>
      <c r="B74" s="9"/>
      <c r="C74" s="8">
        <v>7383557525</v>
      </c>
      <c r="D74" s="9"/>
      <c r="E74" s="8">
        <v>301075745</v>
      </c>
      <c r="F74" s="9"/>
      <c r="G74" s="8">
        <v>7082481780</v>
      </c>
      <c r="H74" s="9"/>
      <c r="I74" s="8">
        <v>7383557525</v>
      </c>
      <c r="J74" s="9"/>
      <c r="K74" s="9">
        <v>301075745</v>
      </c>
      <c r="L74" s="9"/>
      <c r="M74" s="8">
        <v>7082481780</v>
      </c>
      <c r="N74" s="9"/>
    </row>
    <row r="75" spans="1:14" s="4" customFormat="1" ht="21" x14ac:dyDescent="0.55000000000000004">
      <c r="A75" s="7" t="s">
        <v>82</v>
      </c>
      <c r="B75" s="9"/>
      <c r="C75" s="8">
        <v>10840517627</v>
      </c>
      <c r="D75" s="9"/>
      <c r="E75" s="8">
        <v>450087007</v>
      </c>
      <c r="F75" s="9"/>
      <c r="G75" s="8">
        <v>10390430620</v>
      </c>
      <c r="H75" s="9"/>
      <c r="I75" s="8">
        <v>10840517627</v>
      </c>
      <c r="J75" s="9"/>
      <c r="K75" s="9">
        <v>450087007</v>
      </c>
      <c r="L75" s="9"/>
      <c r="M75" s="8">
        <v>10390430620</v>
      </c>
      <c r="N75" s="9"/>
    </row>
    <row r="76" spans="1:14" s="4" customFormat="1" ht="21.75" thickBot="1" x14ac:dyDescent="0.6">
      <c r="A76" s="7" t="s">
        <v>78</v>
      </c>
      <c r="B76" s="9"/>
      <c r="C76" s="8">
        <v>89634448</v>
      </c>
      <c r="D76" s="9"/>
      <c r="E76" s="8">
        <v>0</v>
      </c>
      <c r="F76" s="9"/>
      <c r="G76" s="8">
        <v>89634448</v>
      </c>
      <c r="H76" s="9"/>
      <c r="I76" s="8">
        <v>89634448</v>
      </c>
      <c r="J76" s="9"/>
      <c r="K76" s="9">
        <v>0</v>
      </c>
      <c r="L76" s="9"/>
      <c r="M76" s="8">
        <v>89634448</v>
      </c>
      <c r="N76" s="9"/>
    </row>
    <row r="77" spans="1:14" s="12" customFormat="1" ht="24.75" thickBot="1" x14ac:dyDescent="0.3">
      <c r="A77" s="12" t="s">
        <v>49</v>
      </c>
      <c r="C77" s="13">
        <f>SUM(C8:C76)</f>
        <v>173880860002</v>
      </c>
      <c r="E77" s="13">
        <f>SUM(E8:E76)</f>
        <v>5745601900</v>
      </c>
      <c r="G77" s="13">
        <f>SUM(G8:G76)</f>
        <v>168135258102</v>
      </c>
      <c r="I77" s="13">
        <f>SUM(I8:I76)</f>
        <v>173880860002</v>
      </c>
      <c r="K77" s="13">
        <f>SUM(K8:K76)</f>
        <v>5745601900</v>
      </c>
      <c r="M77" s="13">
        <f>SUM(M8:M76)</f>
        <v>168135258102</v>
      </c>
    </row>
    <row r="78" spans="1:14" ht="19.5" thickTop="1" x14ac:dyDescent="0.45"/>
  </sheetData>
  <mergeCells count="6">
    <mergeCell ref="A2:M2"/>
    <mergeCell ref="A3:M3"/>
    <mergeCell ref="A4:M4"/>
    <mergeCell ref="A5:G5"/>
    <mergeCell ref="C6:G6"/>
    <mergeCell ref="I6:M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6"/>
  <sheetViews>
    <sheetView rightToLeft="1" workbookViewId="0">
      <selection activeCell="G52" sqref="G52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0" style="1" customWidth="1"/>
    <col min="4" max="4" width="1" style="1" customWidth="1"/>
    <col min="5" max="5" width="25" style="1" customWidth="1"/>
    <col min="6" max="6" width="1" style="1" customWidth="1"/>
    <col min="7" max="7" width="25" style="1" customWidth="1"/>
    <col min="8" max="8" width="1" style="1" customWidth="1"/>
    <col min="9" max="9" width="28" style="1" customWidth="1"/>
    <col min="10" max="10" width="1" style="1" customWidth="1"/>
    <col min="11" max="11" width="20" style="1" customWidth="1"/>
    <col min="12" max="12" width="1" style="1" customWidth="1"/>
    <col min="13" max="13" width="25" style="1" customWidth="1"/>
    <col min="14" max="14" width="1" style="1" customWidth="1"/>
    <col min="15" max="15" width="25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1" spans="1:17" s="4" customFormat="1" x14ac:dyDescent="0.45"/>
    <row r="2" spans="1:17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17" s="4" customFormat="1" ht="26.25" x14ac:dyDescent="0.45">
      <c r="A3" s="64" t="s">
        <v>84</v>
      </c>
      <c r="B3" s="64" t="s">
        <v>84</v>
      </c>
      <c r="C3" s="64" t="s">
        <v>84</v>
      </c>
      <c r="D3" s="64" t="s">
        <v>84</v>
      </c>
      <c r="E3" s="64" t="s">
        <v>84</v>
      </c>
      <c r="F3" s="64" t="s">
        <v>84</v>
      </c>
      <c r="G3" s="64" t="s">
        <v>84</v>
      </c>
      <c r="H3" s="64" t="s">
        <v>84</v>
      </c>
      <c r="I3" s="64" t="s">
        <v>84</v>
      </c>
      <c r="J3" s="64" t="s">
        <v>84</v>
      </c>
      <c r="K3" s="64" t="s">
        <v>84</v>
      </c>
      <c r="L3" s="64" t="s">
        <v>84</v>
      </c>
      <c r="M3" s="64" t="s">
        <v>84</v>
      </c>
      <c r="N3" s="64" t="s">
        <v>84</v>
      </c>
      <c r="O3" s="64" t="s">
        <v>84</v>
      </c>
      <c r="P3" s="64" t="s">
        <v>84</v>
      </c>
      <c r="Q3" s="64" t="s">
        <v>84</v>
      </c>
    </row>
    <row r="4" spans="1:17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5" spans="1:17" customFormat="1" ht="28.5" x14ac:dyDescent="0.25">
      <c r="A5" s="65" t="s">
        <v>152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s="4" customFormat="1" ht="27" thickBot="1" x14ac:dyDescent="0.5">
      <c r="A6" s="68" t="s">
        <v>3</v>
      </c>
      <c r="C6" s="66" t="s">
        <v>116</v>
      </c>
      <c r="D6" s="66" t="s">
        <v>86</v>
      </c>
      <c r="E6" s="66" t="s">
        <v>86</v>
      </c>
      <c r="F6" s="66" t="s">
        <v>86</v>
      </c>
      <c r="G6" s="66" t="s">
        <v>86</v>
      </c>
      <c r="H6" s="66" t="s">
        <v>86</v>
      </c>
      <c r="I6" s="66" t="s">
        <v>86</v>
      </c>
      <c r="K6" s="66" t="s">
        <v>117</v>
      </c>
      <c r="L6" s="66" t="s">
        <v>87</v>
      </c>
      <c r="M6" s="66" t="s">
        <v>87</v>
      </c>
      <c r="N6" s="66" t="s">
        <v>87</v>
      </c>
      <c r="O6" s="66" t="s">
        <v>87</v>
      </c>
      <c r="P6" s="66" t="s">
        <v>87</v>
      </c>
      <c r="Q6" s="66" t="s">
        <v>87</v>
      </c>
    </row>
    <row r="7" spans="1:17" s="4" customFormat="1" ht="27" thickBot="1" x14ac:dyDescent="0.5">
      <c r="A7" s="66"/>
      <c r="C7" s="20" t="s">
        <v>7</v>
      </c>
      <c r="E7" s="20" t="s">
        <v>100</v>
      </c>
      <c r="G7" s="20" t="s">
        <v>101</v>
      </c>
      <c r="I7" s="20" t="s">
        <v>103</v>
      </c>
      <c r="K7" s="20" t="s">
        <v>7</v>
      </c>
      <c r="M7" s="20" t="s">
        <v>100</v>
      </c>
      <c r="O7" s="20" t="s">
        <v>101</v>
      </c>
      <c r="Q7" s="20" t="s">
        <v>103</v>
      </c>
    </row>
    <row r="8" spans="1:17" s="4" customFormat="1" ht="21" x14ac:dyDescent="0.55000000000000004">
      <c r="A8" s="7" t="s">
        <v>37</v>
      </c>
      <c r="B8" s="9"/>
      <c r="C8" s="8">
        <v>268348675</v>
      </c>
      <c r="D8" s="9"/>
      <c r="E8" s="8">
        <v>3461251139167</v>
      </c>
      <c r="F8" s="9"/>
      <c r="G8" s="8">
        <v>3489063811553</v>
      </c>
      <c r="H8" s="9"/>
      <c r="I8" s="26">
        <f>E8-G8</f>
        <v>-27812672386</v>
      </c>
      <c r="J8" s="9"/>
      <c r="K8" s="8">
        <v>268348675</v>
      </c>
      <c r="L8" s="9"/>
      <c r="M8" s="8">
        <v>3461251139167</v>
      </c>
      <c r="N8" s="9"/>
      <c r="O8" s="8">
        <v>3489063811553</v>
      </c>
      <c r="P8" s="9"/>
      <c r="Q8" s="26">
        <f>M8-O8</f>
        <v>-27812672386</v>
      </c>
    </row>
    <row r="9" spans="1:17" s="4" customFormat="1" ht="21" x14ac:dyDescent="0.55000000000000004">
      <c r="A9" s="7" t="s">
        <v>21</v>
      </c>
      <c r="B9" s="9"/>
      <c r="C9" s="8">
        <v>6906431955</v>
      </c>
      <c r="D9" s="9"/>
      <c r="E9" s="8">
        <v>195817133200805</v>
      </c>
      <c r="F9" s="9"/>
      <c r="G9" s="8">
        <v>195708979744808</v>
      </c>
      <c r="H9" s="9"/>
      <c r="I9" s="26">
        <f t="shared" ref="I9:I44" si="0">E9-G9</f>
        <v>108153455997</v>
      </c>
      <c r="J9" s="9"/>
      <c r="K9" s="8">
        <v>6906431955</v>
      </c>
      <c r="L9" s="9"/>
      <c r="M9" s="8">
        <v>195817133200805</v>
      </c>
      <c r="N9" s="9"/>
      <c r="O9" s="8">
        <v>195708979744808</v>
      </c>
      <c r="P9" s="9"/>
      <c r="Q9" s="26">
        <f t="shared" ref="Q9:Q44" si="1">M9-O9</f>
        <v>108153455997</v>
      </c>
    </row>
    <row r="10" spans="1:17" s="4" customFormat="1" ht="21" x14ac:dyDescent="0.55000000000000004">
      <c r="A10" s="7" t="s">
        <v>25</v>
      </c>
      <c r="B10" s="9"/>
      <c r="C10" s="8">
        <v>42200000</v>
      </c>
      <c r="D10" s="9"/>
      <c r="E10" s="8">
        <v>685749437027</v>
      </c>
      <c r="F10" s="9"/>
      <c r="G10" s="8">
        <v>672799613622</v>
      </c>
      <c r="H10" s="9"/>
      <c r="I10" s="26">
        <f t="shared" si="0"/>
        <v>12949823405</v>
      </c>
      <c r="J10" s="9"/>
      <c r="K10" s="8">
        <v>42200000</v>
      </c>
      <c r="L10" s="9"/>
      <c r="M10" s="8">
        <v>685749437027</v>
      </c>
      <c r="N10" s="9"/>
      <c r="O10" s="8">
        <v>672799613622</v>
      </c>
      <c r="P10" s="9"/>
      <c r="Q10" s="26">
        <f t="shared" si="1"/>
        <v>12949823405</v>
      </c>
    </row>
    <row r="11" spans="1:17" s="4" customFormat="1" ht="21" x14ac:dyDescent="0.55000000000000004">
      <c r="A11" s="7" t="s">
        <v>30</v>
      </c>
      <c r="B11" s="9"/>
      <c r="C11" s="8">
        <v>96970855</v>
      </c>
      <c r="D11" s="9"/>
      <c r="E11" s="8">
        <v>2092836864446</v>
      </c>
      <c r="F11" s="9"/>
      <c r="G11" s="8">
        <v>2068143983196</v>
      </c>
      <c r="H11" s="9"/>
      <c r="I11" s="26">
        <f t="shared" si="0"/>
        <v>24692881250</v>
      </c>
      <c r="J11" s="9"/>
      <c r="K11" s="8">
        <v>96970855</v>
      </c>
      <c r="L11" s="9"/>
      <c r="M11" s="8">
        <v>2092836864446</v>
      </c>
      <c r="N11" s="9"/>
      <c r="O11" s="8">
        <v>2068143983196</v>
      </c>
      <c r="P11" s="9"/>
      <c r="Q11" s="26">
        <f t="shared" si="1"/>
        <v>24692881250</v>
      </c>
    </row>
    <row r="12" spans="1:17" s="4" customFormat="1" ht="21" x14ac:dyDescent="0.55000000000000004">
      <c r="A12" s="7" t="s">
        <v>24</v>
      </c>
      <c r="B12" s="9"/>
      <c r="C12" s="8">
        <v>79855059</v>
      </c>
      <c r="D12" s="9"/>
      <c r="E12" s="8">
        <v>884896266048</v>
      </c>
      <c r="F12" s="9"/>
      <c r="G12" s="8">
        <v>954320840668</v>
      </c>
      <c r="H12" s="9"/>
      <c r="I12" s="26">
        <f t="shared" si="0"/>
        <v>-69424574620</v>
      </c>
      <c r="J12" s="9"/>
      <c r="K12" s="8">
        <v>79855059</v>
      </c>
      <c r="L12" s="9"/>
      <c r="M12" s="8">
        <v>884896266048</v>
      </c>
      <c r="N12" s="9"/>
      <c r="O12" s="8">
        <v>954320840668</v>
      </c>
      <c r="P12" s="9"/>
      <c r="Q12" s="26">
        <f t="shared" si="1"/>
        <v>-69424574620</v>
      </c>
    </row>
    <row r="13" spans="1:17" s="4" customFormat="1" ht="21" x14ac:dyDescent="0.55000000000000004">
      <c r="A13" s="7" t="s">
        <v>47</v>
      </c>
      <c r="B13" s="9"/>
      <c r="C13" s="8">
        <v>1800000</v>
      </c>
      <c r="D13" s="9"/>
      <c r="E13" s="8">
        <v>39680762326</v>
      </c>
      <c r="F13" s="9"/>
      <c r="G13" s="8">
        <v>39238263770</v>
      </c>
      <c r="H13" s="9"/>
      <c r="I13" s="26">
        <f t="shared" si="0"/>
        <v>442498556</v>
      </c>
      <c r="J13" s="9"/>
      <c r="K13" s="8">
        <v>1800000</v>
      </c>
      <c r="L13" s="9"/>
      <c r="M13" s="8">
        <v>39680762326</v>
      </c>
      <c r="N13" s="9"/>
      <c r="O13" s="8">
        <v>39238263770</v>
      </c>
      <c r="P13" s="9"/>
      <c r="Q13" s="26">
        <f t="shared" si="1"/>
        <v>442498556</v>
      </c>
    </row>
    <row r="14" spans="1:17" s="4" customFormat="1" ht="21" x14ac:dyDescent="0.55000000000000004">
      <c r="A14" s="7" t="s">
        <v>17</v>
      </c>
      <c r="B14" s="9"/>
      <c r="C14" s="8">
        <v>83336285</v>
      </c>
      <c r="D14" s="9"/>
      <c r="E14" s="8">
        <v>9739775258177</v>
      </c>
      <c r="F14" s="9"/>
      <c r="G14" s="8">
        <v>9733604221731</v>
      </c>
      <c r="H14" s="9"/>
      <c r="I14" s="26">
        <f t="shared" si="0"/>
        <v>6171036446</v>
      </c>
      <c r="J14" s="9"/>
      <c r="K14" s="8">
        <v>83336285</v>
      </c>
      <c r="L14" s="9"/>
      <c r="M14" s="8">
        <v>9739775258177</v>
      </c>
      <c r="N14" s="9"/>
      <c r="O14" s="8">
        <v>9733604221731</v>
      </c>
      <c r="P14" s="9"/>
      <c r="Q14" s="26">
        <f t="shared" si="1"/>
        <v>6171036446</v>
      </c>
    </row>
    <row r="15" spans="1:17" s="4" customFormat="1" ht="21" x14ac:dyDescent="0.55000000000000004">
      <c r="A15" s="7" t="s">
        <v>36</v>
      </c>
      <c r="B15" s="9"/>
      <c r="C15" s="8">
        <v>10000000</v>
      </c>
      <c r="D15" s="9"/>
      <c r="E15" s="8">
        <v>434275201998</v>
      </c>
      <c r="F15" s="9"/>
      <c r="G15" s="8">
        <v>431770725812</v>
      </c>
      <c r="H15" s="9"/>
      <c r="I15" s="26">
        <f t="shared" si="0"/>
        <v>2504476186</v>
      </c>
      <c r="J15" s="9"/>
      <c r="K15" s="8">
        <v>10000000</v>
      </c>
      <c r="L15" s="9"/>
      <c r="M15" s="8">
        <v>434275201998</v>
      </c>
      <c r="N15" s="9"/>
      <c r="O15" s="8">
        <v>431770725812</v>
      </c>
      <c r="P15" s="9"/>
      <c r="Q15" s="26">
        <f t="shared" si="1"/>
        <v>2504476186</v>
      </c>
    </row>
    <row r="16" spans="1:17" s="4" customFormat="1" ht="21" x14ac:dyDescent="0.55000000000000004">
      <c r="A16" s="7" t="s">
        <v>19</v>
      </c>
      <c r="B16" s="9"/>
      <c r="C16" s="8">
        <v>4100000</v>
      </c>
      <c r="D16" s="9"/>
      <c r="E16" s="8">
        <v>350784700528</v>
      </c>
      <c r="F16" s="9"/>
      <c r="G16" s="8">
        <v>344468471452</v>
      </c>
      <c r="H16" s="9"/>
      <c r="I16" s="26">
        <f t="shared" si="0"/>
        <v>6316229076</v>
      </c>
      <c r="J16" s="9"/>
      <c r="K16" s="8">
        <v>4100000</v>
      </c>
      <c r="L16" s="9"/>
      <c r="M16" s="8">
        <v>350784700528</v>
      </c>
      <c r="N16" s="9"/>
      <c r="O16" s="8">
        <v>344468471452</v>
      </c>
      <c r="P16" s="9"/>
      <c r="Q16" s="26">
        <f t="shared" si="1"/>
        <v>6316229076</v>
      </c>
    </row>
    <row r="17" spans="1:17" s="4" customFormat="1" ht="21" x14ac:dyDescent="0.55000000000000004">
      <c r="A17" s="7" t="s">
        <v>33</v>
      </c>
      <c r="B17" s="9"/>
      <c r="C17" s="8">
        <v>57430578</v>
      </c>
      <c r="D17" s="9"/>
      <c r="E17" s="8">
        <v>715851152535</v>
      </c>
      <c r="F17" s="9"/>
      <c r="G17" s="8">
        <v>735827848869</v>
      </c>
      <c r="H17" s="9"/>
      <c r="I17" s="26">
        <f t="shared" si="0"/>
        <v>-19976696334</v>
      </c>
      <c r="J17" s="9"/>
      <c r="K17" s="8">
        <v>57430578</v>
      </c>
      <c r="L17" s="9"/>
      <c r="M17" s="8">
        <v>715851152535</v>
      </c>
      <c r="N17" s="9"/>
      <c r="O17" s="8">
        <v>735827848869</v>
      </c>
      <c r="P17" s="9"/>
      <c r="Q17" s="26">
        <f t="shared" si="1"/>
        <v>-19976696334</v>
      </c>
    </row>
    <row r="18" spans="1:17" s="4" customFormat="1" ht="21" x14ac:dyDescent="0.55000000000000004">
      <c r="A18" s="7" t="s">
        <v>48</v>
      </c>
      <c r="B18" s="9"/>
      <c r="C18" s="8">
        <v>1322642</v>
      </c>
      <c r="D18" s="9"/>
      <c r="E18" s="8">
        <v>38401970948</v>
      </c>
      <c r="F18" s="9"/>
      <c r="G18" s="8">
        <v>37754762664</v>
      </c>
      <c r="H18" s="9"/>
      <c r="I18" s="26">
        <f t="shared" si="0"/>
        <v>647208284</v>
      </c>
      <c r="J18" s="9"/>
      <c r="K18" s="8">
        <v>1322642</v>
      </c>
      <c r="L18" s="9"/>
      <c r="M18" s="8">
        <v>38401970948</v>
      </c>
      <c r="N18" s="9"/>
      <c r="O18" s="8">
        <v>37754762664</v>
      </c>
      <c r="P18" s="9"/>
      <c r="Q18" s="26">
        <f t="shared" si="1"/>
        <v>647208284</v>
      </c>
    </row>
    <row r="19" spans="1:17" s="4" customFormat="1" ht="21" x14ac:dyDescent="0.55000000000000004">
      <c r="A19" s="7" t="s">
        <v>42</v>
      </c>
      <c r="B19" s="9"/>
      <c r="C19" s="8">
        <v>2859187</v>
      </c>
      <c r="D19" s="9"/>
      <c r="E19" s="8">
        <v>77536566857</v>
      </c>
      <c r="F19" s="9"/>
      <c r="G19" s="8">
        <v>82217979179</v>
      </c>
      <c r="H19" s="9"/>
      <c r="I19" s="26">
        <f t="shared" si="0"/>
        <v>-4681412322</v>
      </c>
      <c r="J19" s="9"/>
      <c r="K19" s="8">
        <v>2859187</v>
      </c>
      <c r="L19" s="9"/>
      <c r="M19" s="8">
        <v>77536566857</v>
      </c>
      <c r="N19" s="9"/>
      <c r="O19" s="8">
        <v>82217979179</v>
      </c>
      <c r="P19" s="9"/>
      <c r="Q19" s="26">
        <f t="shared" si="1"/>
        <v>-4681412322</v>
      </c>
    </row>
    <row r="20" spans="1:17" s="4" customFormat="1" ht="21" x14ac:dyDescent="0.55000000000000004">
      <c r="A20" s="7" t="s">
        <v>40</v>
      </c>
      <c r="B20" s="9"/>
      <c r="C20" s="8">
        <v>62249990</v>
      </c>
      <c r="D20" s="9"/>
      <c r="E20" s="8">
        <v>375001979680</v>
      </c>
      <c r="F20" s="9"/>
      <c r="G20" s="8">
        <v>422909638046</v>
      </c>
      <c r="H20" s="9"/>
      <c r="I20" s="26">
        <f t="shared" si="0"/>
        <v>-47907658366</v>
      </c>
      <c r="J20" s="9"/>
      <c r="K20" s="8">
        <v>62249990</v>
      </c>
      <c r="L20" s="9"/>
      <c r="M20" s="8">
        <v>375001979680</v>
      </c>
      <c r="N20" s="9"/>
      <c r="O20" s="8">
        <v>422909638046</v>
      </c>
      <c r="P20" s="9"/>
      <c r="Q20" s="26">
        <f t="shared" si="1"/>
        <v>-47907658366</v>
      </c>
    </row>
    <row r="21" spans="1:17" s="4" customFormat="1" ht="21" x14ac:dyDescent="0.55000000000000004">
      <c r="A21" s="7" t="s">
        <v>16</v>
      </c>
      <c r="B21" s="9"/>
      <c r="C21" s="8">
        <v>52163501</v>
      </c>
      <c r="D21" s="9"/>
      <c r="E21" s="8">
        <v>26267425286808</v>
      </c>
      <c r="F21" s="9"/>
      <c r="G21" s="8">
        <f>24127415144906-79708665</f>
        <v>24127335436241</v>
      </c>
      <c r="H21" s="9"/>
      <c r="I21" s="26">
        <f t="shared" si="0"/>
        <v>2140089850567</v>
      </c>
      <c r="J21" s="9"/>
      <c r="K21" s="8">
        <v>52163501</v>
      </c>
      <c r="L21" s="9"/>
      <c r="M21" s="8">
        <v>26267425286808</v>
      </c>
      <c r="N21" s="9"/>
      <c r="O21" s="8">
        <v>24127335436241</v>
      </c>
      <c r="P21" s="9"/>
      <c r="Q21" s="26">
        <f t="shared" si="1"/>
        <v>2140089850567</v>
      </c>
    </row>
    <row r="22" spans="1:17" s="4" customFormat="1" ht="21" x14ac:dyDescent="0.55000000000000004">
      <c r="A22" s="7" t="s">
        <v>28</v>
      </c>
      <c r="B22" s="9"/>
      <c r="C22" s="8">
        <v>10035666</v>
      </c>
      <c r="D22" s="9"/>
      <c r="E22" s="8">
        <v>233978113556</v>
      </c>
      <c r="F22" s="9"/>
      <c r="G22" s="8">
        <v>230243636708</v>
      </c>
      <c r="H22" s="9"/>
      <c r="I22" s="26">
        <f t="shared" si="0"/>
        <v>3734476848</v>
      </c>
      <c r="J22" s="9"/>
      <c r="K22" s="8">
        <v>10035666</v>
      </c>
      <c r="L22" s="9"/>
      <c r="M22" s="8">
        <v>233978113556</v>
      </c>
      <c r="N22" s="9"/>
      <c r="O22" s="8">
        <v>230243636708</v>
      </c>
      <c r="P22" s="9"/>
      <c r="Q22" s="26">
        <f t="shared" si="1"/>
        <v>3734476848</v>
      </c>
    </row>
    <row r="23" spans="1:17" s="4" customFormat="1" ht="21" x14ac:dyDescent="0.55000000000000004">
      <c r="A23" s="7" t="s">
        <v>27</v>
      </c>
      <c r="B23" s="9"/>
      <c r="C23" s="8">
        <v>49700000</v>
      </c>
      <c r="D23" s="9"/>
      <c r="E23" s="8">
        <v>844929904760</v>
      </c>
      <c r="F23" s="9"/>
      <c r="G23" s="8">
        <v>842303086161</v>
      </c>
      <c r="H23" s="9"/>
      <c r="I23" s="26">
        <f t="shared" si="0"/>
        <v>2626818599</v>
      </c>
      <c r="J23" s="9"/>
      <c r="K23" s="8">
        <v>49700000</v>
      </c>
      <c r="L23" s="9"/>
      <c r="M23" s="8">
        <v>844929904760</v>
      </c>
      <c r="N23" s="9"/>
      <c r="O23" s="8">
        <v>842303086161</v>
      </c>
      <c r="P23" s="9"/>
      <c r="Q23" s="26">
        <f t="shared" si="1"/>
        <v>2626818599</v>
      </c>
    </row>
    <row r="24" spans="1:17" s="4" customFormat="1" ht="21" x14ac:dyDescent="0.55000000000000004">
      <c r="A24" s="7" t="s">
        <v>18</v>
      </c>
      <c r="B24" s="9"/>
      <c r="C24" s="8">
        <v>62162987</v>
      </c>
      <c r="D24" s="9"/>
      <c r="E24" s="8">
        <v>317200776670</v>
      </c>
      <c r="F24" s="9"/>
      <c r="G24" s="8">
        <v>294803371835</v>
      </c>
      <c r="H24" s="9"/>
      <c r="I24" s="26">
        <f t="shared" si="0"/>
        <v>22397404835</v>
      </c>
      <c r="J24" s="9"/>
      <c r="K24" s="8">
        <v>62162987</v>
      </c>
      <c r="L24" s="9"/>
      <c r="M24" s="8">
        <v>317200776670</v>
      </c>
      <c r="N24" s="9"/>
      <c r="O24" s="8">
        <v>294803371835</v>
      </c>
      <c r="P24" s="9"/>
      <c r="Q24" s="26">
        <f t="shared" si="1"/>
        <v>22397404835</v>
      </c>
    </row>
    <row r="25" spans="1:17" s="4" customFormat="1" ht="21" x14ac:dyDescent="0.55000000000000004">
      <c r="A25" s="7" t="s">
        <v>45</v>
      </c>
      <c r="B25" s="9"/>
      <c r="C25" s="8">
        <v>14750000</v>
      </c>
      <c r="D25" s="9"/>
      <c r="E25" s="8">
        <v>584213623992</v>
      </c>
      <c r="F25" s="9"/>
      <c r="G25" s="8">
        <v>580043472588</v>
      </c>
      <c r="H25" s="9"/>
      <c r="I25" s="26">
        <f t="shared" si="0"/>
        <v>4170151404</v>
      </c>
      <c r="J25" s="9"/>
      <c r="K25" s="8">
        <v>14750000</v>
      </c>
      <c r="L25" s="9"/>
      <c r="M25" s="8">
        <v>584213623992</v>
      </c>
      <c r="N25" s="9"/>
      <c r="O25" s="8">
        <v>580043472588</v>
      </c>
      <c r="P25" s="9"/>
      <c r="Q25" s="26">
        <f t="shared" si="1"/>
        <v>4170151404</v>
      </c>
    </row>
    <row r="26" spans="1:17" s="4" customFormat="1" ht="21" x14ac:dyDescent="0.55000000000000004">
      <c r="A26" s="7" t="s">
        <v>35</v>
      </c>
      <c r="B26" s="9"/>
      <c r="C26" s="8">
        <v>571912</v>
      </c>
      <c r="D26" s="9"/>
      <c r="E26" s="8">
        <v>7823198394</v>
      </c>
      <c r="F26" s="9"/>
      <c r="G26" s="8">
        <v>8774890658</v>
      </c>
      <c r="H26" s="9"/>
      <c r="I26" s="26">
        <f t="shared" si="0"/>
        <v>-951692264</v>
      </c>
      <c r="J26" s="9"/>
      <c r="K26" s="8">
        <v>571912</v>
      </c>
      <c r="L26" s="9"/>
      <c r="M26" s="8">
        <v>7823198394</v>
      </c>
      <c r="N26" s="9"/>
      <c r="O26" s="8">
        <v>8774890658</v>
      </c>
      <c r="P26" s="9"/>
      <c r="Q26" s="26">
        <f t="shared" si="1"/>
        <v>-951692264</v>
      </c>
    </row>
    <row r="27" spans="1:17" s="4" customFormat="1" ht="21" x14ac:dyDescent="0.55000000000000004">
      <c r="A27" s="7" t="s">
        <v>15</v>
      </c>
      <c r="B27" s="9"/>
      <c r="C27" s="8">
        <v>557846598</v>
      </c>
      <c r="D27" s="9"/>
      <c r="E27" s="8">
        <v>13871913462569</v>
      </c>
      <c r="F27" s="9"/>
      <c r="G27" s="8">
        <v>13729096614479</v>
      </c>
      <c r="H27" s="9"/>
      <c r="I27" s="26">
        <f t="shared" si="0"/>
        <v>142816848090</v>
      </c>
      <c r="J27" s="9"/>
      <c r="K27" s="8">
        <v>557846598</v>
      </c>
      <c r="L27" s="9"/>
      <c r="M27" s="8">
        <v>13871913462569</v>
      </c>
      <c r="N27" s="9"/>
      <c r="O27" s="8">
        <v>13729096614479</v>
      </c>
      <c r="P27" s="9"/>
      <c r="Q27" s="26">
        <f t="shared" si="1"/>
        <v>142816848090</v>
      </c>
    </row>
    <row r="28" spans="1:17" s="4" customFormat="1" ht="21" x14ac:dyDescent="0.55000000000000004">
      <c r="A28" s="7" t="s">
        <v>38</v>
      </c>
      <c r="B28" s="9"/>
      <c r="C28" s="8">
        <v>60479735</v>
      </c>
      <c r="D28" s="9"/>
      <c r="E28" s="8">
        <v>653285918191</v>
      </c>
      <c r="F28" s="9"/>
      <c r="G28" s="8">
        <v>487865262969</v>
      </c>
      <c r="H28" s="9"/>
      <c r="I28" s="26">
        <f t="shared" si="0"/>
        <v>165420655222</v>
      </c>
      <c r="J28" s="9"/>
      <c r="K28" s="8">
        <v>60479735</v>
      </c>
      <c r="L28" s="9"/>
      <c r="M28" s="8">
        <v>653285918191</v>
      </c>
      <c r="N28" s="9"/>
      <c r="O28" s="8">
        <v>487865262969</v>
      </c>
      <c r="P28" s="9"/>
      <c r="Q28" s="26">
        <f t="shared" si="1"/>
        <v>165420655222</v>
      </c>
    </row>
    <row r="29" spans="1:17" s="4" customFormat="1" ht="21" x14ac:dyDescent="0.55000000000000004">
      <c r="A29" s="7" t="s">
        <v>23</v>
      </c>
      <c r="B29" s="9"/>
      <c r="C29" s="8">
        <v>51100596</v>
      </c>
      <c r="D29" s="9"/>
      <c r="E29" s="8">
        <v>1190270680606</v>
      </c>
      <c r="F29" s="9"/>
      <c r="G29" s="8">
        <v>1203364376441</v>
      </c>
      <c r="H29" s="9"/>
      <c r="I29" s="26">
        <f t="shared" si="0"/>
        <v>-13093695835</v>
      </c>
      <c r="J29" s="9"/>
      <c r="K29" s="8">
        <v>51100596</v>
      </c>
      <c r="L29" s="9"/>
      <c r="M29" s="8">
        <v>1190270680606</v>
      </c>
      <c r="N29" s="9"/>
      <c r="O29" s="8">
        <v>1203364376441</v>
      </c>
      <c r="P29" s="9"/>
      <c r="Q29" s="26">
        <f t="shared" si="1"/>
        <v>-13093695835</v>
      </c>
    </row>
    <row r="30" spans="1:17" s="4" customFormat="1" ht="21" x14ac:dyDescent="0.55000000000000004">
      <c r="A30" s="7" t="s">
        <v>44</v>
      </c>
      <c r="B30" s="9"/>
      <c r="C30" s="8">
        <v>75750000</v>
      </c>
      <c r="D30" s="9"/>
      <c r="E30" s="8">
        <v>1729041492685</v>
      </c>
      <c r="F30" s="9"/>
      <c r="G30" s="8">
        <v>1713114310114</v>
      </c>
      <c r="H30" s="9"/>
      <c r="I30" s="26">
        <f t="shared" si="0"/>
        <v>15927182571</v>
      </c>
      <c r="J30" s="9"/>
      <c r="K30" s="8">
        <v>75750000</v>
      </c>
      <c r="L30" s="9"/>
      <c r="M30" s="8">
        <v>1729041492685</v>
      </c>
      <c r="N30" s="9"/>
      <c r="O30" s="8">
        <v>1713114310114</v>
      </c>
      <c r="P30" s="9"/>
      <c r="Q30" s="26">
        <f t="shared" si="1"/>
        <v>15927182571</v>
      </c>
    </row>
    <row r="31" spans="1:17" s="4" customFormat="1" ht="21" x14ac:dyDescent="0.55000000000000004">
      <c r="A31" s="7" t="s">
        <v>41</v>
      </c>
      <c r="B31" s="9"/>
      <c r="C31" s="8">
        <v>72800000</v>
      </c>
      <c r="D31" s="9"/>
      <c r="E31" s="8">
        <v>801303010628</v>
      </c>
      <c r="F31" s="9"/>
      <c r="G31" s="8">
        <v>794044265929</v>
      </c>
      <c r="H31" s="9"/>
      <c r="I31" s="26">
        <f t="shared" si="0"/>
        <v>7258744699</v>
      </c>
      <c r="J31" s="9"/>
      <c r="K31" s="8">
        <v>72800000</v>
      </c>
      <c r="L31" s="9"/>
      <c r="M31" s="8">
        <v>801303010628</v>
      </c>
      <c r="N31" s="9"/>
      <c r="O31" s="8">
        <v>794044265929</v>
      </c>
      <c r="P31" s="9"/>
      <c r="Q31" s="26">
        <f t="shared" si="1"/>
        <v>7258744699</v>
      </c>
    </row>
    <row r="32" spans="1:17" s="4" customFormat="1" ht="21" x14ac:dyDescent="0.55000000000000004">
      <c r="A32" s="7" t="s">
        <v>31</v>
      </c>
      <c r="B32" s="9"/>
      <c r="C32" s="8">
        <v>205516737</v>
      </c>
      <c r="D32" s="9"/>
      <c r="E32" s="8">
        <v>5611781880736</v>
      </c>
      <c r="F32" s="9"/>
      <c r="G32" s="8">
        <v>5183742461679</v>
      </c>
      <c r="H32" s="9"/>
      <c r="I32" s="26">
        <f t="shared" si="0"/>
        <v>428039419057</v>
      </c>
      <c r="J32" s="9"/>
      <c r="K32" s="8">
        <v>205516737</v>
      </c>
      <c r="L32" s="9"/>
      <c r="M32" s="8">
        <v>5611781880736</v>
      </c>
      <c r="N32" s="9"/>
      <c r="O32" s="8">
        <v>5183742461679</v>
      </c>
      <c r="P32" s="9"/>
      <c r="Q32" s="26">
        <f t="shared" si="1"/>
        <v>428039419057</v>
      </c>
    </row>
    <row r="33" spans="1:17" s="4" customFormat="1" ht="21" x14ac:dyDescent="0.55000000000000004">
      <c r="A33" s="7" t="s">
        <v>20</v>
      </c>
      <c r="B33" s="9"/>
      <c r="C33" s="8">
        <v>41558613</v>
      </c>
      <c r="D33" s="9"/>
      <c r="E33" s="8">
        <v>1352041826989</v>
      </c>
      <c r="F33" s="9"/>
      <c r="G33" s="8">
        <v>1340003047792</v>
      </c>
      <c r="H33" s="9"/>
      <c r="I33" s="26">
        <f t="shared" si="0"/>
        <v>12038779197</v>
      </c>
      <c r="J33" s="9"/>
      <c r="K33" s="8">
        <v>41558613</v>
      </c>
      <c r="L33" s="9"/>
      <c r="M33" s="8">
        <v>1352041826989</v>
      </c>
      <c r="N33" s="9"/>
      <c r="O33" s="8">
        <v>1340003047792</v>
      </c>
      <c r="P33" s="9"/>
      <c r="Q33" s="26">
        <f t="shared" si="1"/>
        <v>12038779197</v>
      </c>
    </row>
    <row r="34" spans="1:17" s="4" customFormat="1" ht="21" x14ac:dyDescent="0.55000000000000004">
      <c r="A34" s="7" t="s">
        <v>39</v>
      </c>
      <c r="B34" s="9"/>
      <c r="C34" s="8">
        <v>3023873</v>
      </c>
      <c r="D34" s="9"/>
      <c r="E34" s="8">
        <v>316621521845</v>
      </c>
      <c r="F34" s="9"/>
      <c r="G34" s="8">
        <v>313814478903</v>
      </c>
      <c r="H34" s="9"/>
      <c r="I34" s="26">
        <f t="shared" si="0"/>
        <v>2807042942</v>
      </c>
      <c r="J34" s="9"/>
      <c r="K34" s="8">
        <v>3023873</v>
      </c>
      <c r="L34" s="9"/>
      <c r="M34" s="8">
        <v>316621521845</v>
      </c>
      <c r="N34" s="9"/>
      <c r="O34" s="8">
        <v>313814478903</v>
      </c>
      <c r="P34" s="9"/>
      <c r="Q34" s="26">
        <f t="shared" si="1"/>
        <v>2807042942</v>
      </c>
    </row>
    <row r="35" spans="1:17" s="4" customFormat="1" ht="21" x14ac:dyDescent="0.55000000000000004">
      <c r="A35" s="7" t="s">
        <v>46</v>
      </c>
      <c r="B35" s="9"/>
      <c r="C35" s="8">
        <v>1137000</v>
      </c>
      <c r="D35" s="9"/>
      <c r="E35" s="8">
        <v>150008322033</v>
      </c>
      <c r="F35" s="9"/>
      <c r="G35" s="8">
        <v>150114320247</v>
      </c>
      <c r="H35" s="9"/>
      <c r="I35" s="26">
        <f t="shared" si="0"/>
        <v>-105998214</v>
      </c>
      <c r="J35" s="9"/>
      <c r="K35" s="8">
        <v>1137000</v>
      </c>
      <c r="L35" s="9"/>
      <c r="M35" s="8">
        <v>150008322033</v>
      </c>
      <c r="N35" s="9"/>
      <c r="O35" s="8">
        <v>150114320247</v>
      </c>
      <c r="P35" s="9"/>
      <c r="Q35" s="26">
        <f t="shared" si="1"/>
        <v>-105998214</v>
      </c>
    </row>
    <row r="36" spans="1:17" s="4" customFormat="1" ht="21" x14ac:dyDescent="0.55000000000000004">
      <c r="A36" s="7" t="s">
        <v>32</v>
      </c>
      <c r="B36" s="9"/>
      <c r="C36" s="8">
        <v>39000000</v>
      </c>
      <c r="D36" s="9"/>
      <c r="E36" s="8">
        <v>708411507356</v>
      </c>
      <c r="F36" s="9"/>
      <c r="G36" s="8">
        <v>704525227831</v>
      </c>
      <c r="H36" s="9"/>
      <c r="I36" s="26">
        <f t="shared" si="0"/>
        <v>3886279525</v>
      </c>
      <c r="J36" s="9"/>
      <c r="K36" s="8">
        <v>39000000</v>
      </c>
      <c r="L36" s="9"/>
      <c r="M36" s="8">
        <v>708411507356</v>
      </c>
      <c r="N36" s="9"/>
      <c r="O36" s="8">
        <v>704525227831</v>
      </c>
      <c r="P36" s="9"/>
      <c r="Q36" s="26">
        <f t="shared" si="1"/>
        <v>3886279525</v>
      </c>
    </row>
    <row r="37" spans="1:17" s="4" customFormat="1" ht="21" x14ac:dyDescent="0.55000000000000004">
      <c r="A37" s="7" t="s">
        <v>29</v>
      </c>
      <c r="B37" s="9"/>
      <c r="C37" s="8">
        <v>26580745</v>
      </c>
      <c r="D37" s="9"/>
      <c r="E37" s="8">
        <v>1160838253156</v>
      </c>
      <c r="F37" s="9"/>
      <c r="G37" s="8">
        <v>1262739255634</v>
      </c>
      <c r="H37" s="9"/>
      <c r="I37" s="26">
        <f t="shared" si="0"/>
        <v>-101901002478</v>
      </c>
      <c r="J37" s="9"/>
      <c r="K37" s="8">
        <v>26580745</v>
      </c>
      <c r="L37" s="9"/>
      <c r="M37" s="8">
        <v>1160838253156</v>
      </c>
      <c r="N37" s="9"/>
      <c r="O37" s="8">
        <v>1262739255634</v>
      </c>
      <c r="P37" s="9"/>
      <c r="Q37" s="26">
        <f t="shared" si="1"/>
        <v>-101901002478</v>
      </c>
    </row>
    <row r="38" spans="1:17" s="4" customFormat="1" ht="21" x14ac:dyDescent="0.55000000000000004">
      <c r="A38" s="7" t="s">
        <v>43</v>
      </c>
      <c r="B38" s="9"/>
      <c r="C38" s="8">
        <v>1205000</v>
      </c>
      <c r="D38" s="9"/>
      <c r="E38" s="8">
        <v>141289880145</v>
      </c>
      <c r="F38" s="9"/>
      <c r="G38" s="8">
        <v>140466707453</v>
      </c>
      <c r="H38" s="9"/>
      <c r="I38" s="26">
        <f t="shared" si="0"/>
        <v>823172692</v>
      </c>
      <c r="J38" s="9"/>
      <c r="K38" s="8">
        <v>1205000</v>
      </c>
      <c r="L38" s="9"/>
      <c r="M38" s="8">
        <v>141289880145</v>
      </c>
      <c r="N38" s="9"/>
      <c r="O38" s="8">
        <v>140466707453</v>
      </c>
      <c r="P38" s="9"/>
      <c r="Q38" s="26">
        <f t="shared" si="1"/>
        <v>823172692</v>
      </c>
    </row>
    <row r="39" spans="1:17" s="4" customFormat="1" ht="21" x14ac:dyDescent="0.55000000000000004">
      <c r="A39" s="7" t="s">
        <v>26</v>
      </c>
      <c r="B39" s="9"/>
      <c r="C39" s="8">
        <v>88711357</v>
      </c>
      <c r="D39" s="9"/>
      <c r="E39" s="8">
        <v>2906248793369</v>
      </c>
      <c r="F39" s="9"/>
      <c r="G39" s="8">
        <v>3188960343629</v>
      </c>
      <c r="H39" s="9"/>
      <c r="I39" s="26">
        <f t="shared" si="0"/>
        <v>-282711550260</v>
      </c>
      <c r="J39" s="9"/>
      <c r="K39" s="8">
        <v>88711357</v>
      </c>
      <c r="L39" s="9"/>
      <c r="M39" s="8">
        <v>2906248793369</v>
      </c>
      <c r="N39" s="9"/>
      <c r="O39" s="8">
        <v>3188960343629</v>
      </c>
      <c r="P39" s="9"/>
      <c r="Q39" s="26">
        <f t="shared" si="1"/>
        <v>-282711550260</v>
      </c>
    </row>
    <row r="40" spans="1:17" s="4" customFormat="1" ht="21" x14ac:dyDescent="0.55000000000000004">
      <c r="A40" s="7" t="s">
        <v>34</v>
      </c>
      <c r="B40" s="9"/>
      <c r="C40" s="8">
        <v>2478025</v>
      </c>
      <c r="D40" s="9"/>
      <c r="E40" s="8">
        <v>108148591166</v>
      </c>
      <c r="F40" s="9"/>
      <c r="G40" s="8">
        <v>87195087406</v>
      </c>
      <c r="H40" s="9"/>
      <c r="I40" s="26">
        <f t="shared" si="0"/>
        <v>20953503760</v>
      </c>
      <c r="J40" s="9"/>
      <c r="K40" s="8">
        <v>2478025</v>
      </c>
      <c r="L40" s="9"/>
      <c r="M40" s="8">
        <v>108148591166</v>
      </c>
      <c r="N40" s="9"/>
      <c r="O40" s="8">
        <v>87195087406</v>
      </c>
      <c r="P40" s="9"/>
      <c r="Q40" s="26">
        <f t="shared" si="1"/>
        <v>20953503760</v>
      </c>
    </row>
    <row r="41" spans="1:17" s="4" customFormat="1" ht="21" x14ac:dyDescent="0.55000000000000004">
      <c r="A41" s="7" t="s">
        <v>70</v>
      </c>
      <c r="B41" s="9"/>
      <c r="C41" s="8">
        <v>50</v>
      </c>
      <c r="D41" s="9"/>
      <c r="E41" s="8">
        <v>49963750</v>
      </c>
      <c r="F41" s="9"/>
      <c r="G41" s="8">
        <v>49963750</v>
      </c>
      <c r="H41" s="9"/>
      <c r="I41" s="26">
        <f t="shared" si="0"/>
        <v>0</v>
      </c>
      <c r="J41" s="9"/>
      <c r="K41" s="8">
        <v>50</v>
      </c>
      <c r="L41" s="9"/>
      <c r="M41" s="8">
        <v>49963750</v>
      </c>
      <c r="N41" s="9"/>
      <c r="O41" s="8">
        <v>49963750</v>
      </c>
      <c r="P41" s="9"/>
      <c r="Q41" s="26">
        <f t="shared" si="1"/>
        <v>0</v>
      </c>
    </row>
    <row r="42" spans="1:17" s="4" customFormat="1" ht="21" x14ac:dyDescent="0.55000000000000004">
      <c r="A42" s="63" t="s">
        <v>54</v>
      </c>
      <c r="B42" s="9"/>
      <c r="C42" s="8">
        <v>23908</v>
      </c>
      <c r="D42" s="9"/>
      <c r="E42" s="8">
        <v>43500916804</v>
      </c>
      <c r="F42" s="9"/>
      <c r="G42" s="8">
        <v>41754497837</v>
      </c>
      <c r="H42" s="9"/>
      <c r="I42" s="26">
        <f t="shared" si="0"/>
        <v>1746418967</v>
      </c>
      <c r="J42" s="9"/>
      <c r="K42" s="8">
        <v>23908</v>
      </c>
      <c r="L42" s="9"/>
      <c r="M42" s="8">
        <v>43500916804</v>
      </c>
      <c r="N42" s="9"/>
      <c r="O42" s="8">
        <v>41754497837</v>
      </c>
      <c r="P42" s="9"/>
      <c r="Q42" s="26">
        <f t="shared" si="1"/>
        <v>1746418967</v>
      </c>
    </row>
    <row r="43" spans="1:17" s="4" customFormat="1" ht="21" x14ac:dyDescent="0.55000000000000004">
      <c r="A43" s="63" t="s">
        <v>58</v>
      </c>
      <c r="B43" s="9"/>
      <c r="C43" s="8">
        <v>4000</v>
      </c>
      <c r="D43" s="9"/>
      <c r="E43" s="8">
        <v>23201706331</v>
      </c>
      <c r="F43" s="9"/>
      <c r="G43" s="8">
        <v>22766170507</v>
      </c>
      <c r="H43" s="9"/>
      <c r="I43" s="26">
        <f t="shared" si="0"/>
        <v>435535824</v>
      </c>
      <c r="J43" s="9"/>
      <c r="K43" s="8">
        <v>4000</v>
      </c>
      <c r="L43" s="9"/>
      <c r="M43" s="8">
        <v>23201706331</v>
      </c>
      <c r="N43" s="9"/>
      <c r="O43" s="8">
        <v>22766170507</v>
      </c>
      <c r="P43" s="9"/>
      <c r="Q43" s="26">
        <f t="shared" si="1"/>
        <v>435535824</v>
      </c>
    </row>
    <row r="44" spans="1:17" s="4" customFormat="1" ht="21.75" thickBot="1" x14ac:dyDescent="0.6">
      <c r="A44" s="63" t="s">
        <v>53</v>
      </c>
      <c r="B44" s="9"/>
      <c r="C44" s="8">
        <v>33370</v>
      </c>
      <c r="D44" s="9"/>
      <c r="E44" s="8">
        <v>72477838020</v>
      </c>
      <c r="F44" s="9"/>
      <c r="G44" s="8">
        <v>69715868350</v>
      </c>
      <c r="H44" s="9"/>
      <c r="I44" s="26">
        <f t="shared" si="0"/>
        <v>2761969670</v>
      </c>
      <c r="J44" s="9"/>
      <c r="K44" s="8">
        <v>33370</v>
      </c>
      <c r="L44" s="9"/>
      <c r="M44" s="8">
        <v>72477838020</v>
      </c>
      <c r="N44" s="9"/>
      <c r="O44" s="8">
        <v>69715868350</v>
      </c>
      <c r="P44" s="9"/>
      <c r="Q44" s="26">
        <f t="shared" si="1"/>
        <v>2761969670</v>
      </c>
    </row>
    <row r="45" spans="1:17" s="4" customFormat="1" ht="24.75" thickBot="1" x14ac:dyDescent="0.6">
      <c r="A45" s="7" t="s">
        <v>49</v>
      </c>
      <c r="B45" s="9"/>
      <c r="C45" s="9" t="s">
        <v>49</v>
      </c>
      <c r="D45" s="9"/>
      <c r="E45" s="13">
        <f>SUM(E8:E44)</f>
        <v>273809180971101</v>
      </c>
      <c r="F45" s="9"/>
      <c r="G45" s="13">
        <f>SUM(G8:G44)</f>
        <v>271237936060511</v>
      </c>
      <c r="H45" s="9"/>
      <c r="I45" s="13">
        <f>SUM(I8:I44)</f>
        <v>2571244910590</v>
      </c>
      <c r="J45" s="9"/>
      <c r="K45" s="9" t="s">
        <v>49</v>
      </c>
      <c r="L45" s="9"/>
      <c r="M45" s="13">
        <f>SUM(M8:M44)</f>
        <v>273809180971101</v>
      </c>
      <c r="N45" s="9"/>
      <c r="O45" s="13">
        <f>SUM(O8:O44)</f>
        <v>271237936060511</v>
      </c>
      <c r="P45" s="9"/>
      <c r="Q45" s="13">
        <f>SUM(Q8:Q44)</f>
        <v>2571244910590</v>
      </c>
    </row>
    <row r="46" spans="1:17" ht="19.5" thickTop="1" x14ac:dyDescent="0.45"/>
  </sheetData>
  <mergeCells count="7">
    <mergeCell ref="A2:Q2"/>
    <mergeCell ref="A3:Q3"/>
    <mergeCell ref="A4:Q4"/>
    <mergeCell ref="K6:Q6"/>
    <mergeCell ref="A6:A7"/>
    <mergeCell ref="C6:I6"/>
    <mergeCell ref="A5:Q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7"/>
  <sheetViews>
    <sheetView rightToLeft="1" workbookViewId="0">
      <selection activeCell="Q14" sqref="Q14"/>
    </sheetView>
  </sheetViews>
  <sheetFormatPr defaultRowHeight="18.75" x14ac:dyDescent="0.45"/>
  <cols>
    <col min="1" max="1" width="32.42578125" style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34" style="1" customWidth="1"/>
    <col min="10" max="10" width="1" style="1" customWidth="1"/>
    <col min="11" max="11" width="20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1" spans="1:17" s="4" customFormat="1" x14ac:dyDescent="0.45">
      <c r="A1" s="9"/>
    </row>
    <row r="2" spans="1:17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17" s="4" customFormat="1" ht="26.25" x14ac:dyDescent="0.45">
      <c r="A3" s="64" t="s">
        <v>84</v>
      </c>
      <c r="B3" s="64" t="s">
        <v>84</v>
      </c>
      <c r="C3" s="64" t="s">
        <v>84</v>
      </c>
      <c r="D3" s="64" t="s">
        <v>84</v>
      </c>
      <c r="E3" s="64" t="s">
        <v>84</v>
      </c>
      <c r="F3" s="64" t="s">
        <v>84</v>
      </c>
      <c r="G3" s="64" t="s">
        <v>84</v>
      </c>
      <c r="H3" s="64" t="s">
        <v>84</v>
      </c>
      <c r="I3" s="64" t="s">
        <v>84</v>
      </c>
      <c r="J3" s="64" t="s">
        <v>84</v>
      </c>
      <c r="K3" s="64" t="s">
        <v>84</v>
      </c>
      <c r="L3" s="64" t="s">
        <v>84</v>
      </c>
      <c r="M3" s="64" t="s">
        <v>84</v>
      </c>
      <c r="N3" s="64" t="s">
        <v>84</v>
      </c>
      <c r="O3" s="64" t="s">
        <v>84</v>
      </c>
      <c r="P3" s="64" t="s">
        <v>84</v>
      </c>
      <c r="Q3" s="64" t="s">
        <v>84</v>
      </c>
    </row>
    <row r="4" spans="1:17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6" spans="1:17" s="4" customFormat="1" ht="26.25" x14ac:dyDescent="0.45">
      <c r="A6" s="66" t="s">
        <v>3</v>
      </c>
      <c r="C6" s="66" t="s">
        <v>116</v>
      </c>
      <c r="D6" s="66" t="s">
        <v>86</v>
      </c>
      <c r="E6" s="66" t="s">
        <v>86</v>
      </c>
      <c r="F6" s="66" t="s">
        <v>86</v>
      </c>
      <c r="G6" s="66" t="s">
        <v>86</v>
      </c>
      <c r="H6" s="66" t="s">
        <v>86</v>
      </c>
      <c r="I6" s="66" t="s">
        <v>86</v>
      </c>
      <c r="K6" s="66" t="s">
        <v>117</v>
      </c>
      <c r="L6" s="66" t="s">
        <v>87</v>
      </c>
      <c r="M6" s="66" t="s">
        <v>87</v>
      </c>
      <c r="N6" s="66" t="s">
        <v>87</v>
      </c>
      <c r="O6" s="66" t="s">
        <v>87</v>
      </c>
      <c r="P6" s="66" t="s">
        <v>87</v>
      </c>
      <c r="Q6" s="66" t="s">
        <v>87</v>
      </c>
    </row>
    <row r="7" spans="1:17" s="4" customFormat="1" ht="26.25" x14ac:dyDescent="0.45">
      <c r="A7" s="66" t="s">
        <v>3</v>
      </c>
      <c r="C7" s="20" t="s">
        <v>7</v>
      </c>
      <c r="E7" s="20" t="s">
        <v>100</v>
      </c>
      <c r="G7" s="20" t="s">
        <v>101</v>
      </c>
      <c r="I7" s="20" t="s">
        <v>102</v>
      </c>
      <c r="K7" s="20" t="s">
        <v>7</v>
      </c>
      <c r="M7" s="20" t="s">
        <v>100</v>
      </c>
      <c r="O7" s="20" t="s">
        <v>101</v>
      </c>
      <c r="Q7" s="20" t="s">
        <v>102</v>
      </c>
    </row>
    <row r="8" spans="1:17" s="4" customFormat="1" ht="21" x14ac:dyDescent="0.55000000000000004">
      <c r="A8" s="7" t="s">
        <v>17</v>
      </c>
      <c r="C8" s="8">
        <v>39289342</v>
      </c>
      <c r="D8" s="9"/>
      <c r="E8" s="26">
        <v>4639093422088</v>
      </c>
      <c r="F8" s="9"/>
      <c r="G8" s="26">
        <v>4526766620500</v>
      </c>
      <c r="H8" s="9"/>
      <c r="I8" s="26">
        <f>E8-G8</f>
        <v>112326801588</v>
      </c>
      <c r="J8" s="9"/>
      <c r="K8" s="8">
        <v>39289342</v>
      </c>
      <c r="L8" s="9"/>
      <c r="M8" s="8">
        <v>4639093422088</v>
      </c>
      <c r="N8" s="9"/>
      <c r="O8" s="8">
        <v>4526766620500</v>
      </c>
      <c r="P8" s="9"/>
      <c r="Q8" s="26">
        <f>M8-O8</f>
        <v>112326801588</v>
      </c>
    </row>
    <row r="9" spans="1:17" s="4" customFormat="1" ht="21" x14ac:dyDescent="0.55000000000000004">
      <c r="A9" s="7" t="s">
        <v>37</v>
      </c>
      <c r="C9" s="8">
        <v>106230598</v>
      </c>
      <c r="D9" s="9"/>
      <c r="E9" s="26">
        <v>1453798024544</v>
      </c>
      <c r="F9" s="9"/>
      <c r="G9" s="26">
        <v>1369160185328</v>
      </c>
      <c r="H9" s="9"/>
      <c r="I9" s="26">
        <f t="shared" ref="I9:I54" si="0">E9-G9</f>
        <v>84637839216</v>
      </c>
      <c r="J9" s="9"/>
      <c r="K9" s="8">
        <v>106230598</v>
      </c>
      <c r="L9" s="9"/>
      <c r="M9" s="8">
        <v>1453798024544</v>
      </c>
      <c r="N9" s="9"/>
      <c r="O9" s="8">
        <v>1369160185328</v>
      </c>
      <c r="P9" s="9"/>
      <c r="Q9" s="26">
        <f t="shared" ref="Q9:Q54" si="1">M9-O9</f>
        <v>84637839216</v>
      </c>
    </row>
    <row r="10" spans="1:17" s="4" customFormat="1" ht="21" x14ac:dyDescent="0.55000000000000004">
      <c r="A10" s="7" t="s">
        <v>21</v>
      </c>
      <c r="C10" s="8">
        <v>82524751</v>
      </c>
      <c r="D10" s="9"/>
      <c r="E10" s="26">
        <v>2372317748305</v>
      </c>
      <c r="F10" s="9"/>
      <c r="G10" s="26">
        <v>2370144143924</v>
      </c>
      <c r="H10" s="9"/>
      <c r="I10" s="26">
        <f t="shared" si="0"/>
        <v>2173604381</v>
      </c>
      <c r="J10" s="9"/>
      <c r="K10" s="8">
        <v>82524751</v>
      </c>
      <c r="L10" s="9"/>
      <c r="M10" s="8">
        <v>2372317748305</v>
      </c>
      <c r="N10" s="9"/>
      <c r="O10" s="8">
        <v>2370144143924</v>
      </c>
      <c r="P10" s="9"/>
      <c r="Q10" s="26">
        <f t="shared" si="1"/>
        <v>2173604381</v>
      </c>
    </row>
    <row r="11" spans="1:17" s="4" customFormat="1" ht="21" x14ac:dyDescent="0.55000000000000004">
      <c r="A11" s="7" t="s">
        <v>25</v>
      </c>
      <c r="C11" s="8">
        <v>5400000</v>
      </c>
      <c r="D11" s="9"/>
      <c r="E11" s="26">
        <v>88543537526</v>
      </c>
      <c r="F11" s="9"/>
      <c r="G11" s="26">
        <v>87070145319</v>
      </c>
      <c r="H11" s="9"/>
      <c r="I11" s="26">
        <f t="shared" si="0"/>
        <v>1473392207</v>
      </c>
      <c r="J11" s="9"/>
      <c r="K11" s="8">
        <v>5400000</v>
      </c>
      <c r="L11" s="9"/>
      <c r="M11" s="8">
        <v>88543537526</v>
      </c>
      <c r="N11" s="9"/>
      <c r="O11" s="8">
        <v>87070145319</v>
      </c>
      <c r="P11" s="9"/>
      <c r="Q11" s="26">
        <f t="shared" si="1"/>
        <v>1473392207</v>
      </c>
    </row>
    <row r="12" spans="1:17" s="4" customFormat="1" ht="21" x14ac:dyDescent="0.55000000000000004">
      <c r="A12" s="7" t="s">
        <v>36</v>
      </c>
      <c r="C12" s="8">
        <v>16890752</v>
      </c>
      <c r="D12" s="9"/>
      <c r="E12" s="26">
        <v>750939184228</v>
      </c>
      <c r="F12" s="9"/>
      <c r="G12" s="26">
        <v>746565424671</v>
      </c>
      <c r="H12" s="9"/>
      <c r="I12" s="26">
        <f t="shared" si="0"/>
        <v>4373759557</v>
      </c>
      <c r="J12" s="9"/>
      <c r="K12" s="8">
        <v>16890752</v>
      </c>
      <c r="L12" s="9"/>
      <c r="M12" s="8">
        <v>750939184228</v>
      </c>
      <c r="N12" s="9"/>
      <c r="O12" s="8">
        <v>746565424671</v>
      </c>
      <c r="P12" s="9"/>
      <c r="Q12" s="26">
        <f t="shared" si="1"/>
        <v>4373759557</v>
      </c>
    </row>
    <row r="13" spans="1:17" s="4" customFormat="1" ht="21" x14ac:dyDescent="0.55000000000000004">
      <c r="A13" s="7" t="s">
        <v>30</v>
      </c>
      <c r="C13" s="8">
        <v>114402118</v>
      </c>
      <c r="D13" s="9"/>
      <c r="E13" s="26">
        <v>2258259925058</v>
      </c>
      <c r="F13" s="9"/>
      <c r="G13" s="26">
        <v>2441170795648</v>
      </c>
      <c r="H13" s="9"/>
      <c r="I13" s="26">
        <f t="shared" si="0"/>
        <v>-182910870590</v>
      </c>
      <c r="J13" s="9"/>
      <c r="K13" s="8">
        <v>114402118</v>
      </c>
      <c r="L13" s="9"/>
      <c r="M13" s="8">
        <v>2258259925058</v>
      </c>
      <c r="N13" s="9"/>
      <c r="O13" s="8">
        <v>2441170795648</v>
      </c>
      <c r="P13" s="9"/>
      <c r="Q13" s="26">
        <f t="shared" si="1"/>
        <v>-182910870590</v>
      </c>
    </row>
    <row r="14" spans="1:17" s="4" customFormat="1" ht="21" x14ac:dyDescent="0.55000000000000004">
      <c r="A14" s="7" t="s">
        <v>24</v>
      </c>
      <c r="C14" s="8">
        <v>122772237</v>
      </c>
      <c r="D14" s="9"/>
      <c r="E14" s="26">
        <v>1274399955854</v>
      </c>
      <c r="F14" s="9"/>
      <c r="G14" s="26">
        <v>1371029798689</v>
      </c>
      <c r="H14" s="9"/>
      <c r="I14" s="26">
        <f t="shared" si="0"/>
        <v>-96629842835</v>
      </c>
      <c r="J14" s="9"/>
      <c r="K14" s="8">
        <v>122772237</v>
      </c>
      <c r="L14" s="9"/>
      <c r="M14" s="8">
        <v>1274399955854</v>
      </c>
      <c r="N14" s="9"/>
      <c r="O14" s="8">
        <v>1371029798689</v>
      </c>
      <c r="P14" s="9"/>
      <c r="Q14" s="26">
        <f t="shared" si="1"/>
        <v>-96629842835</v>
      </c>
    </row>
    <row r="15" spans="1:17" s="4" customFormat="1" ht="21" x14ac:dyDescent="0.55000000000000004">
      <c r="A15" s="7" t="s">
        <v>47</v>
      </c>
      <c r="C15" s="8">
        <v>580000</v>
      </c>
      <c r="D15" s="9"/>
      <c r="E15" s="26">
        <v>12850959460</v>
      </c>
      <c r="F15" s="9"/>
      <c r="G15" s="26">
        <v>12844774759</v>
      </c>
      <c r="H15" s="9"/>
      <c r="I15" s="26">
        <f t="shared" si="0"/>
        <v>6184701</v>
      </c>
      <c r="J15" s="9"/>
      <c r="K15" s="8">
        <v>580000</v>
      </c>
      <c r="L15" s="9"/>
      <c r="M15" s="8">
        <v>12850959460</v>
      </c>
      <c r="N15" s="9"/>
      <c r="O15" s="8">
        <v>12844774759</v>
      </c>
      <c r="P15" s="9"/>
      <c r="Q15" s="26">
        <f t="shared" si="1"/>
        <v>6184701</v>
      </c>
    </row>
    <row r="16" spans="1:17" s="4" customFormat="1" ht="21" x14ac:dyDescent="0.55000000000000004">
      <c r="A16" s="7" t="s">
        <v>44</v>
      </c>
      <c r="C16" s="8">
        <v>43100000</v>
      </c>
      <c r="D16" s="9"/>
      <c r="E16" s="26">
        <v>992054644903</v>
      </c>
      <c r="F16" s="9"/>
      <c r="G16" s="26">
        <v>991723041836</v>
      </c>
      <c r="H16" s="9"/>
      <c r="I16" s="26">
        <f t="shared" si="0"/>
        <v>331603067</v>
      </c>
      <c r="J16" s="9"/>
      <c r="K16" s="8">
        <v>43100000</v>
      </c>
      <c r="L16" s="9"/>
      <c r="M16" s="8">
        <v>992054644903</v>
      </c>
      <c r="N16" s="9"/>
      <c r="O16" s="8">
        <v>991723041836</v>
      </c>
      <c r="P16" s="9"/>
      <c r="Q16" s="26">
        <f t="shared" si="1"/>
        <v>331603067</v>
      </c>
    </row>
    <row r="17" spans="1:17" s="4" customFormat="1" ht="21" x14ac:dyDescent="0.55000000000000004">
      <c r="A17" s="7" t="s">
        <v>41</v>
      </c>
      <c r="C17" s="8">
        <v>96000000</v>
      </c>
      <c r="D17" s="9"/>
      <c r="E17" s="26">
        <v>1079313856200</v>
      </c>
      <c r="F17" s="9"/>
      <c r="G17" s="26">
        <v>1053602557164</v>
      </c>
      <c r="H17" s="9"/>
      <c r="I17" s="26">
        <f t="shared" si="0"/>
        <v>25711299036</v>
      </c>
      <c r="J17" s="9"/>
      <c r="K17" s="8">
        <v>96000000</v>
      </c>
      <c r="L17" s="9"/>
      <c r="M17" s="8">
        <v>1079313856200</v>
      </c>
      <c r="N17" s="9"/>
      <c r="O17" s="8">
        <v>1053602557164</v>
      </c>
      <c r="P17" s="9"/>
      <c r="Q17" s="26">
        <f t="shared" si="1"/>
        <v>25711299036</v>
      </c>
    </row>
    <row r="18" spans="1:17" s="4" customFormat="1" ht="21" x14ac:dyDescent="0.55000000000000004">
      <c r="A18" s="7" t="s">
        <v>31</v>
      </c>
      <c r="C18" s="8">
        <v>38962981</v>
      </c>
      <c r="D18" s="9"/>
      <c r="E18" s="26">
        <v>1161445529491</v>
      </c>
      <c r="F18" s="9"/>
      <c r="G18" s="26">
        <v>1060109629385</v>
      </c>
      <c r="H18" s="9"/>
      <c r="I18" s="26">
        <f t="shared" si="0"/>
        <v>101335900106</v>
      </c>
      <c r="J18" s="9"/>
      <c r="K18" s="8">
        <v>38962981</v>
      </c>
      <c r="L18" s="9"/>
      <c r="M18" s="8">
        <v>1161445529491</v>
      </c>
      <c r="N18" s="9"/>
      <c r="O18" s="8">
        <v>1060109629385</v>
      </c>
      <c r="P18" s="9"/>
      <c r="Q18" s="26">
        <f t="shared" si="1"/>
        <v>101335900106</v>
      </c>
    </row>
    <row r="19" spans="1:17" s="4" customFormat="1" ht="21" x14ac:dyDescent="0.55000000000000004">
      <c r="A19" s="7" t="s">
        <v>27</v>
      </c>
      <c r="C19" s="8">
        <v>22900000</v>
      </c>
      <c r="D19" s="9"/>
      <c r="E19" s="26">
        <v>399388970989</v>
      </c>
      <c r="F19" s="9"/>
      <c r="G19" s="26">
        <v>398143661282</v>
      </c>
      <c r="H19" s="9"/>
      <c r="I19" s="26">
        <f t="shared" si="0"/>
        <v>1245309707</v>
      </c>
      <c r="J19" s="9"/>
      <c r="K19" s="8">
        <v>22900000</v>
      </c>
      <c r="L19" s="9"/>
      <c r="M19" s="8">
        <v>399388970989</v>
      </c>
      <c r="N19" s="9"/>
      <c r="O19" s="8">
        <v>398143661282</v>
      </c>
      <c r="P19" s="9"/>
      <c r="Q19" s="26">
        <f t="shared" si="1"/>
        <v>1245309707</v>
      </c>
    </row>
    <row r="20" spans="1:17" s="4" customFormat="1" ht="21" x14ac:dyDescent="0.55000000000000004">
      <c r="A20" s="7" t="s">
        <v>39</v>
      </c>
      <c r="C20" s="8">
        <v>2204487</v>
      </c>
      <c r="D20" s="9"/>
      <c r="E20" s="26">
        <v>233353660986</v>
      </c>
      <c r="F20" s="9"/>
      <c r="G20" s="26">
        <v>231434347646</v>
      </c>
      <c r="H20" s="9"/>
      <c r="I20" s="26">
        <f t="shared" si="0"/>
        <v>1919313340</v>
      </c>
      <c r="J20" s="9"/>
      <c r="K20" s="8">
        <v>2204487</v>
      </c>
      <c r="L20" s="9"/>
      <c r="M20" s="8">
        <v>233353660986</v>
      </c>
      <c r="N20" s="9"/>
      <c r="O20" s="8">
        <v>231434347646</v>
      </c>
      <c r="P20" s="9"/>
      <c r="Q20" s="26">
        <f t="shared" si="1"/>
        <v>1919313340</v>
      </c>
    </row>
    <row r="21" spans="1:17" s="4" customFormat="1" ht="21" x14ac:dyDescent="0.55000000000000004">
      <c r="A21" s="7" t="s">
        <v>46</v>
      </c>
      <c r="C21" s="8">
        <v>25836000</v>
      </c>
      <c r="D21" s="9"/>
      <c r="E21" s="26">
        <v>3424771101795</v>
      </c>
      <c r="F21" s="9"/>
      <c r="G21" s="26">
        <v>3426322709816</v>
      </c>
      <c r="H21" s="9"/>
      <c r="I21" s="26">
        <f t="shared" si="0"/>
        <v>-1551608021</v>
      </c>
      <c r="J21" s="9"/>
      <c r="K21" s="8">
        <v>25836000</v>
      </c>
      <c r="L21" s="9"/>
      <c r="M21" s="8">
        <v>3424771101795</v>
      </c>
      <c r="N21" s="9"/>
      <c r="O21" s="8">
        <v>3426322709816</v>
      </c>
      <c r="P21" s="9"/>
      <c r="Q21" s="26">
        <f t="shared" si="1"/>
        <v>-1551608021</v>
      </c>
    </row>
    <row r="22" spans="1:17" s="4" customFormat="1" ht="21" x14ac:dyDescent="0.55000000000000004">
      <c r="A22" s="7" t="s">
        <v>42</v>
      </c>
      <c r="C22" s="8">
        <v>122138985</v>
      </c>
      <c r="D22" s="9"/>
      <c r="E22" s="26">
        <v>3323316919683</v>
      </c>
      <c r="F22" s="9"/>
      <c r="G22" s="26">
        <v>3498852953885</v>
      </c>
      <c r="H22" s="9"/>
      <c r="I22" s="26">
        <f t="shared" si="0"/>
        <v>-175536034202</v>
      </c>
      <c r="J22" s="9"/>
      <c r="K22" s="8">
        <v>122138985</v>
      </c>
      <c r="L22" s="9"/>
      <c r="M22" s="8">
        <v>3323316919683</v>
      </c>
      <c r="N22" s="9"/>
      <c r="O22" s="8">
        <v>3498852953885</v>
      </c>
      <c r="P22" s="9"/>
      <c r="Q22" s="26">
        <f t="shared" si="1"/>
        <v>-175536034202</v>
      </c>
    </row>
    <row r="23" spans="1:17" s="4" customFormat="1" ht="21" x14ac:dyDescent="0.55000000000000004">
      <c r="A23" s="7" t="s">
        <v>40</v>
      </c>
      <c r="C23" s="8">
        <v>1041062645</v>
      </c>
      <c r="D23" s="9"/>
      <c r="E23" s="26">
        <v>6428877483068</v>
      </c>
      <c r="F23" s="9"/>
      <c r="G23" s="26">
        <v>7053568102398</v>
      </c>
      <c r="H23" s="9"/>
      <c r="I23" s="26">
        <f t="shared" si="0"/>
        <v>-624690619330</v>
      </c>
      <c r="J23" s="9"/>
      <c r="K23" s="8">
        <v>1041062645</v>
      </c>
      <c r="L23" s="9"/>
      <c r="M23" s="8">
        <v>6428877483068</v>
      </c>
      <c r="N23" s="9"/>
      <c r="O23" s="8">
        <v>7053568102398</v>
      </c>
      <c r="P23" s="9"/>
      <c r="Q23" s="26">
        <f t="shared" si="1"/>
        <v>-624690619330</v>
      </c>
    </row>
    <row r="24" spans="1:17" s="4" customFormat="1" ht="21" x14ac:dyDescent="0.55000000000000004">
      <c r="A24" s="7" t="s">
        <v>16</v>
      </c>
      <c r="C24" s="8">
        <v>30263342</v>
      </c>
      <c r="D24" s="9"/>
      <c r="E24" s="26">
        <v>15766360738729</v>
      </c>
      <c r="F24" s="9"/>
      <c r="G24" s="26">
        <v>14740320020227</v>
      </c>
      <c r="H24" s="9"/>
      <c r="I24" s="26">
        <f t="shared" si="0"/>
        <v>1026040718502</v>
      </c>
      <c r="J24" s="9"/>
      <c r="K24" s="8">
        <v>30263342</v>
      </c>
      <c r="L24" s="9"/>
      <c r="M24" s="8">
        <v>15766360738729</v>
      </c>
      <c r="N24" s="9"/>
      <c r="O24" s="8">
        <v>14740320020227</v>
      </c>
      <c r="P24" s="9"/>
      <c r="Q24" s="26">
        <f t="shared" si="1"/>
        <v>1026040718502</v>
      </c>
    </row>
    <row r="25" spans="1:17" s="4" customFormat="1" ht="21" x14ac:dyDescent="0.55000000000000004">
      <c r="A25" s="7" t="s">
        <v>28</v>
      </c>
      <c r="C25" s="8">
        <v>531041</v>
      </c>
      <c r="D25" s="9"/>
      <c r="E25" s="26">
        <v>12520514383</v>
      </c>
      <c r="F25" s="9"/>
      <c r="G25" s="26">
        <v>12183427692</v>
      </c>
      <c r="H25" s="9"/>
      <c r="I25" s="26">
        <f t="shared" si="0"/>
        <v>337086691</v>
      </c>
      <c r="J25" s="9"/>
      <c r="K25" s="8">
        <v>531041</v>
      </c>
      <c r="L25" s="9"/>
      <c r="M25" s="8">
        <v>12520514383</v>
      </c>
      <c r="N25" s="9"/>
      <c r="O25" s="8">
        <v>12183427692</v>
      </c>
      <c r="P25" s="9"/>
      <c r="Q25" s="26">
        <f t="shared" si="1"/>
        <v>337086691</v>
      </c>
    </row>
    <row r="26" spans="1:17" s="4" customFormat="1" ht="21" x14ac:dyDescent="0.55000000000000004">
      <c r="A26" s="7" t="s">
        <v>18</v>
      </c>
      <c r="C26" s="8">
        <v>768340025</v>
      </c>
      <c r="D26" s="9"/>
      <c r="E26" s="26">
        <v>3918627065909</v>
      </c>
      <c r="F26" s="9"/>
      <c r="G26" s="26">
        <v>3671394687206</v>
      </c>
      <c r="H26" s="9"/>
      <c r="I26" s="26">
        <f t="shared" si="0"/>
        <v>247232378703</v>
      </c>
      <c r="J26" s="9"/>
      <c r="K26" s="8">
        <v>768340025</v>
      </c>
      <c r="L26" s="9"/>
      <c r="M26" s="8">
        <v>3918627065909</v>
      </c>
      <c r="N26" s="9"/>
      <c r="O26" s="8">
        <v>3671394687206</v>
      </c>
      <c r="P26" s="9"/>
      <c r="Q26" s="26">
        <f t="shared" si="1"/>
        <v>247232378703</v>
      </c>
    </row>
    <row r="27" spans="1:17" s="4" customFormat="1" ht="21" x14ac:dyDescent="0.55000000000000004">
      <c r="A27" s="7" t="s">
        <v>19</v>
      </c>
      <c r="C27" s="8">
        <v>1300000</v>
      </c>
      <c r="D27" s="9"/>
      <c r="E27" s="26">
        <v>112502099547</v>
      </c>
      <c r="F27" s="9"/>
      <c r="G27" s="26">
        <v>111412472715</v>
      </c>
      <c r="H27" s="9"/>
      <c r="I27" s="26">
        <f t="shared" si="0"/>
        <v>1089626832</v>
      </c>
      <c r="J27" s="9"/>
      <c r="K27" s="8">
        <v>1300000</v>
      </c>
      <c r="L27" s="9"/>
      <c r="M27" s="8">
        <v>112502099547</v>
      </c>
      <c r="N27" s="9"/>
      <c r="O27" s="8">
        <v>111412472715</v>
      </c>
      <c r="P27" s="9"/>
      <c r="Q27" s="26">
        <f t="shared" si="1"/>
        <v>1089626832</v>
      </c>
    </row>
    <row r="28" spans="1:17" s="4" customFormat="1" ht="21" x14ac:dyDescent="0.55000000000000004">
      <c r="A28" s="7" t="s">
        <v>33</v>
      </c>
      <c r="C28" s="8">
        <v>64606796</v>
      </c>
      <c r="D28" s="9"/>
      <c r="E28" s="26">
        <v>824741437795</v>
      </c>
      <c r="F28" s="9"/>
      <c r="G28" s="26">
        <v>823640691949</v>
      </c>
      <c r="H28" s="9"/>
      <c r="I28" s="26">
        <f t="shared" si="0"/>
        <v>1100745846</v>
      </c>
      <c r="J28" s="9"/>
      <c r="K28" s="8">
        <v>64606796</v>
      </c>
      <c r="L28" s="9"/>
      <c r="M28" s="8">
        <v>824741437795</v>
      </c>
      <c r="N28" s="9"/>
      <c r="O28" s="8">
        <v>823640691949</v>
      </c>
      <c r="P28" s="9"/>
      <c r="Q28" s="26">
        <f t="shared" si="1"/>
        <v>1100745846</v>
      </c>
    </row>
    <row r="29" spans="1:17" s="4" customFormat="1" ht="21" x14ac:dyDescent="0.55000000000000004">
      <c r="A29" s="7" t="s">
        <v>32</v>
      </c>
      <c r="C29" s="8">
        <v>81200000</v>
      </c>
      <c r="D29" s="9"/>
      <c r="E29" s="26">
        <v>1498480431507</v>
      </c>
      <c r="F29" s="9"/>
      <c r="G29" s="26">
        <v>1489511169227</v>
      </c>
      <c r="H29" s="9"/>
      <c r="I29" s="26">
        <f t="shared" si="0"/>
        <v>8969262280</v>
      </c>
      <c r="J29" s="9"/>
      <c r="K29" s="8">
        <v>81200000</v>
      </c>
      <c r="L29" s="9"/>
      <c r="M29" s="8">
        <v>1498480431507</v>
      </c>
      <c r="N29" s="9"/>
      <c r="O29" s="8">
        <v>1489511169227</v>
      </c>
      <c r="P29" s="9"/>
      <c r="Q29" s="26">
        <f t="shared" si="1"/>
        <v>8969262280</v>
      </c>
    </row>
    <row r="30" spans="1:17" s="4" customFormat="1" ht="21" x14ac:dyDescent="0.55000000000000004">
      <c r="A30" s="7" t="s">
        <v>29</v>
      </c>
      <c r="C30" s="8">
        <v>148670036</v>
      </c>
      <c r="D30" s="9"/>
      <c r="E30" s="26">
        <v>5950249220044</v>
      </c>
      <c r="F30" s="9"/>
      <c r="G30" s="26">
        <v>7166037208334</v>
      </c>
      <c r="H30" s="9"/>
      <c r="I30" s="26">
        <f t="shared" si="0"/>
        <v>-1215787988290</v>
      </c>
      <c r="J30" s="9"/>
      <c r="K30" s="8">
        <v>148670036</v>
      </c>
      <c r="L30" s="9"/>
      <c r="M30" s="8">
        <v>5950249220044</v>
      </c>
      <c r="N30" s="9"/>
      <c r="O30" s="8">
        <v>7166037208334</v>
      </c>
      <c r="P30" s="9"/>
      <c r="Q30" s="26">
        <f t="shared" si="1"/>
        <v>-1215787988290</v>
      </c>
    </row>
    <row r="31" spans="1:17" s="4" customFormat="1" ht="21" x14ac:dyDescent="0.55000000000000004">
      <c r="A31" s="7" t="s">
        <v>43</v>
      </c>
      <c r="C31" s="8">
        <v>1065000</v>
      </c>
      <c r="D31" s="9"/>
      <c r="E31" s="26">
        <v>125787608708</v>
      </c>
      <c r="F31" s="9"/>
      <c r="G31" s="26">
        <v>125552220857</v>
      </c>
      <c r="H31" s="9"/>
      <c r="I31" s="26">
        <f t="shared" si="0"/>
        <v>235387851</v>
      </c>
      <c r="J31" s="9"/>
      <c r="K31" s="8">
        <v>1065000</v>
      </c>
      <c r="L31" s="9"/>
      <c r="M31" s="8">
        <v>125787608708</v>
      </c>
      <c r="N31" s="9"/>
      <c r="O31" s="8">
        <v>125552220857</v>
      </c>
      <c r="P31" s="9"/>
      <c r="Q31" s="26">
        <f t="shared" si="1"/>
        <v>235387851</v>
      </c>
    </row>
    <row r="32" spans="1:17" s="4" customFormat="1" ht="21" x14ac:dyDescent="0.55000000000000004">
      <c r="A32" s="7" t="s">
        <v>26</v>
      </c>
      <c r="C32" s="8">
        <v>81419613</v>
      </c>
      <c r="D32" s="9"/>
      <c r="E32" s="26">
        <v>2748065376453</v>
      </c>
      <c r="F32" s="9"/>
      <c r="G32" s="26">
        <v>2872772768670</v>
      </c>
      <c r="H32" s="9"/>
      <c r="I32" s="26">
        <f t="shared" si="0"/>
        <v>-124707392217</v>
      </c>
      <c r="J32" s="9"/>
      <c r="K32" s="8">
        <v>81419613</v>
      </c>
      <c r="L32" s="9"/>
      <c r="M32" s="8">
        <v>2748065376453</v>
      </c>
      <c r="N32" s="9"/>
      <c r="O32" s="8">
        <v>2872772768670</v>
      </c>
      <c r="P32" s="9"/>
      <c r="Q32" s="26">
        <f t="shared" si="1"/>
        <v>-124707392217</v>
      </c>
    </row>
    <row r="33" spans="1:17" s="4" customFormat="1" ht="21" x14ac:dyDescent="0.55000000000000004">
      <c r="A33" s="7" t="s">
        <v>34</v>
      </c>
      <c r="C33" s="8">
        <v>3821975</v>
      </c>
      <c r="D33" s="9"/>
      <c r="E33" s="26">
        <v>170297893136</v>
      </c>
      <c r="F33" s="9"/>
      <c r="G33" s="26">
        <v>185645465526</v>
      </c>
      <c r="H33" s="9"/>
      <c r="I33" s="26">
        <f t="shared" si="0"/>
        <v>-15347572390</v>
      </c>
      <c r="J33" s="9"/>
      <c r="K33" s="8">
        <v>3821975</v>
      </c>
      <c r="L33" s="9"/>
      <c r="M33" s="8">
        <v>170297893136</v>
      </c>
      <c r="N33" s="9"/>
      <c r="O33" s="8">
        <v>185645465526</v>
      </c>
      <c r="P33" s="9"/>
      <c r="Q33" s="26">
        <f t="shared" si="1"/>
        <v>-15347572390</v>
      </c>
    </row>
    <row r="34" spans="1:17" s="4" customFormat="1" ht="21" x14ac:dyDescent="0.55000000000000004">
      <c r="A34" s="7" t="s">
        <v>45</v>
      </c>
      <c r="C34" s="8">
        <v>1650000</v>
      </c>
      <c r="D34" s="9"/>
      <c r="E34" s="26">
        <v>66455635444</v>
      </c>
      <c r="F34" s="9"/>
      <c r="G34" s="26">
        <v>66460398220</v>
      </c>
      <c r="H34" s="9"/>
      <c r="I34" s="26">
        <f t="shared" si="0"/>
        <v>-4762776</v>
      </c>
      <c r="J34" s="9"/>
      <c r="K34" s="8">
        <v>1650000</v>
      </c>
      <c r="L34" s="9"/>
      <c r="M34" s="8">
        <v>66455635444</v>
      </c>
      <c r="N34" s="9"/>
      <c r="O34" s="8">
        <v>66460398220</v>
      </c>
      <c r="P34" s="9"/>
      <c r="Q34" s="26">
        <f t="shared" si="1"/>
        <v>-4762776</v>
      </c>
    </row>
    <row r="35" spans="1:17" s="4" customFormat="1" ht="21" x14ac:dyDescent="0.55000000000000004">
      <c r="A35" s="7" t="s">
        <v>35</v>
      </c>
      <c r="C35" s="8">
        <v>980087262</v>
      </c>
      <c r="D35" s="9"/>
      <c r="E35" s="26">
        <v>12369094457449</v>
      </c>
      <c r="F35" s="9"/>
      <c r="G35" s="26">
        <v>15033123605632</v>
      </c>
      <c r="H35" s="9"/>
      <c r="I35" s="26">
        <f t="shared" si="0"/>
        <v>-2664029148183</v>
      </c>
      <c r="J35" s="9"/>
      <c r="K35" s="8">
        <v>980087262</v>
      </c>
      <c r="L35" s="9"/>
      <c r="M35" s="8">
        <v>12369094457449</v>
      </c>
      <c r="N35" s="9"/>
      <c r="O35" s="8">
        <v>15033123605632</v>
      </c>
      <c r="P35" s="9"/>
      <c r="Q35" s="26">
        <f t="shared" si="1"/>
        <v>-2664029148183</v>
      </c>
    </row>
    <row r="36" spans="1:17" s="4" customFormat="1" ht="21" x14ac:dyDescent="0.55000000000000004">
      <c r="A36" s="7" t="s">
        <v>38</v>
      </c>
      <c r="C36" s="8">
        <v>20058877</v>
      </c>
      <c r="D36" s="9"/>
      <c r="E36" s="26">
        <v>254030081026</v>
      </c>
      <c r="F36" s="9"/>
      <c r="G36" s="26">
        <v>163831673277</v>
      </c>
      <c r="H36" s="9"/>
      <c r="I36" s="26">
        <f t="shared" si="0"/>
        <v>90198407749</v>
      </c>
      <c r="J36" s="9"/>
      <c r="K36" s="8">
        <v>20058877</v>
      </c>
      <c r="L36" s="9"/>
      <c r="M36" s="8">
        <v>254030081026</v>
      </c>
      <c r="N36" s="9"/>
      <c r="O36" s="8">
        <v>163831673277</v>
      </c>
      <c r="P36" s="9"/>
      <c r="Q36" s="26">
        <f t="shared" si="1"/>
        <v>90198407749</v>
      </c>
    </row>
    <row r="37" spans="1:17" s="4" customFormat="1" ht="21" x14ac:dyDescent="0.55000000000000004">
      <c r="A37" s="7" t="s">
        <v>23</v>
      </c>
      <c r="C37" s="8">
        <v>130326299</v>
      </c>
      <c r="D37" s="9"/>
      <c r="E37" s="26">
        <v>2994610892908</v>
      </c>
      <c r="F37" s="9"/>
      <c r="G37" s="26">
        <v>3052573071342</v>
      </c>
      <c r="H37" s="9"/>
      <c r="I37" s="26">
        <f t="shared" si="0"/>
        <v>-57962178434</v>
      </c>
      <c r="J37" s="9"/>
      <c r="K37" s="8">
        <v>130326299</v>
      </c>
      <c r="L37" s="9"/>
      <c r="M37" s="8">
        <v>2994610892908</v>
      </c>
      <c r="N37" s="9"/>
      <c r="O37" s="8">
        <v>3052573071342</v>
      </c>
      <c r="P37" s="9"/>
      <c r="Q37" s="26">
        <f t="shared" si="1"/>
        <v>-57962178434</v>
      </c>
    </row>
    <row r="38" spans="1:17" s="4" customFormat="1" ht="21" x14ac:dyDescent="0.55000000000000004">
      <c r="A38" s="7" t="s">
        <v>20</v>
      </c>
      <c r="C38" s="8">
        <v>61809724</v>
      </c>
      <c r="D38" s="9"/>
      <c r="E38" s="26">
        <v>1952412745693</v>
      </c>
      <c r="F38" s="9"/>
      <c r="G38" s="26">
        <v>1999457791953</v>
      </c>
      <c r="H38" s="9"/>
      <c r="I38" s="26">
        <f t="shared" si="0"/>
        <v>-47045046260</v>
      </c>
      <c r="J38" s="9"/>
      <c r="K38" s="8">
        <v>61809724</v>
      </c>
      <c r="L38" s="9"/>
      <c r="M38" s="8">
        <v>1952412745693</v>
      </c>
      <c r="N38" s="9"/>
      <c r="O38" s="8">
        <v>1999457791953</v>
      </c>
      <c r="P38" s="9"/>
      <c r="Q38" s="26">
        <f t="shared" si="1"/>
        <v>-47045046260</v>
      </c>
    </row>
    <row r="39" spans="1:17" s="4" customFormat="1" ht="21" x14ac:dyDescent="0.55000000000000004">
      <c r="A39" s="7" t="s">
        <v>60</v>
      </c>
      <c r="C39" s="8">
        <v>9179</v>
      </c>
      <c r="D39" s="9"/>
      <c r="E39" s="26">
        <v>9085158141</v>
      </c>
      <c r="F39" s="9"/>
      <c r="G39" s="26">
        <v>9085158141</v>
      </c>
      <c r="H39" s="9"/>
      <c r="I39" s="26">
        <f t="shared" si="0"/>
        <v>0</v>
      </c>
      <c r="J39" s="9"/>
      <c r="K39" s="8">
        <v>9179</v>
      </c>
      <c r="L39" s="9"/>
      <c r="M39" s="8">
        <v>9085158141</v>
      </c>
      <c r="N39" s="9"/>
      <c r="O39" s="8">
        <v>9085158141</v>
      </c>
      <c r="P39" s="9"/>
      <c r="Q39" s="26">
        <f t="shared" si="1"/>
        <v>0</v>
      </c>
    </row>
    <row r="40" spans="1:17" s="4" customFormat="1" ht="21" x14ac:dyDescent="0.55000000000000004">
      <c r="A40" s="7" t="s">
        <v>61</v>
      </c>
      <c r="C40" s="8">
        <v>20000</v>
      </c>
      <c r="D40" s="9"/>
      <c r="E40" s="26">
        <v>18397332000</v>
      </c>
      <c r="F40" s="9"/>
      <c r="G40" s="26">
        <v>18397332000</v>
      </c>
      <c r="H40" s="9"/>
      <c r="I40" s="26">
        <f t="shared" si="0"/>
        <v>0</v>
      </c>
      <c r="J40" s="9"/>
      <c r="K40" s="8">
        <v>20000</v>
      </c>
      <c r="L40" s="9"/>
      <c r="M40" s="8">
        <v>18397332000</v>
      </c>
      <c r="N40" s="9"/>
      <c r="O40" s="8">
        <v>18397332000</v>
      </c>
      <c r="P40" s="9"/>
      <c r="Q40" s="26">
        <f t="shared" si="1"/>
        <v>0</v>
      </c>
    </row>
    <row r="41" spans="1:17" s="4" customFormat="1" ht="21" x14ac:dyDescent="0.55000000000000004">
      <c r="A41" s="7" t="s">
        <v>62</v>
      </c>
      <c r="C41" s="8">
        <v>5000</v>
      </c>
      <c r="D41" s="9"/>
      <c r="E41" s="26">
        <v>4996375000</v>
      </c>
      <c r="F41" s="9"/>
      <c r="G41" s="26">
        <v>4996375000</v>
      </c>
      <c r="H41" s="9"/>
      <c r="I41" s="26">
        <f t="shared" si="0"/>
        <v>0</v>
      </c>
      <c r="J41" s="9"/>
      <c r="K41" s="8">
        <v>5000</v>
      </c>
      <c r="L41" s="9"/>
      <c r="M41" s="8">
        <v>4996375000</v>
      </c>
      <c r="N41" s="9"/>
      <c r="O41" s="8">
        <v>4996375000</v>
      </c>
      <c r="P41" s="9"/>
      <c r="Q41" s="26">
        <f t="shared" si="1"/>
        <v>0</v>
      </c>
    </row>
    <row r="42" spans="1:17" s="4" customFormat="1" ht="21" x14ac:dyDescent="0.55000000000000004">
      <c r="A42" s="7" t="s">
        <v>63</v>
      </c>
      <c r="C42" s="8">
        <v>200000</v>
      </c>
      <c r="D42" s="9"/>
      <c r="E42" s="26">
        <v>199855000000</v>
      </c>
      <c r="F42" s="9"/>
      <c r="G42" s="26">
        <v>199855000000</v>
      </c>
      <c r="H42" s="9"/>
      <c r="I42" s="26">
        <f t="shared" si="0"/>
        <v>0</v>
      </c>
      <c r="J42" s="9"/>
      <c r="K42" s="8">
        <v>200000</v>
      </c>
      <c r="L42" s="9"/>
      <c r="M42" s="8">
        <v>199855000000</v>
      </c>
      <c r="N42" s="9"/>
      <c r="O42" s="8">
        <v>199855000000</v>
      </c>
      <c r="P42" s="9"/>
      <c r="Q42" s="26">
        <f t="shared" si="1"/>
        <v>0</v>
      </c>
    </row>
    <row r="43" spans="1:17" s="4" customFormat="1" ht="21" x14ac:dyDescent="0.55000000000000004">
      <c r="A43" s="7" t="s">
        <v>64</v>
      </c>
      <c r="C43" s="8">
        <v>5000</v>
      </c>
      <c r="D43" s="9"/>
      <c r="E43" s="26">
        <v>4999275000</v>
      </c>
      <c r="F43" s="9"/>
      <c r="G43" s="26">
        <v>4999275000</v>
      </c>
      <c r="H43" s="9"/>
      <c r="I43" s="26">
        <f t="shared" si="0"/>
        <v>0</v>
      </c>
      <c r="J43" s="9"/>
      <c r="K43" s="8">
        <v>5000</v>
      </c>
      <c r="L43" s="9"/>
      <c r="M43" s="8">
        <v>4999275000</v>
      </c>
      <c r="N43" s="9"/>
      <c r="O43" s="8">
        <v>4999275000</v>
      </c>
      <c r="P43" s="9"/>
      <c r="Q43" s="26">
        <f t="shared" si="1"/>
        <v>0</v>
      </c>
    </row>
    <row r="44" spans="1:17" s="4" customFormat="1" ht="21" x14ac:dyDescent="0.55000000000000004">
      <c r="A44" s="7" t="s">
        <v>65</v>
      </c>
      <c r="C44" s="8">
        <v>3053</v>
      </c>
      <c r="D44" s="9"/>
      <c r="E44" s="26">
        <v>3083079835</v>
      </c>
      <c r="F44" s="9"/>
      <c r="G44" s="26">
        <v>3083079835</v>
      </c>
      <c r="H44" s="9"/>
      <c r="I44" s="26">
        <f t="shared" si="0"/>
        <v>0</v>
      </c>
      <c r="J44" s="9"/>
      <c r="K44" s="8">
        <v>3053</v>
      </c>
      <c r="L44" s="9"/>
      <c r="M44" s="8">
        <v>3083079835</v>
      </c>
      <c r="N44" s="9"/>
      <c r="O44" s="8">
        <v>3083079835</v>
      </c>
      <c r="P44" s="9"/>
      <c r="Q44" s="26">
        <f t="shared" si="1"/>
        <v>0</v>
      </c>
    </row>
    <row r="45" spans="1:17" s="4" customFormat="1" ht="21" x14ac:dyDescent="0.55000000000000004">
      <c r="A45" s="7" t="s">
        <v>55</v>
      </c>
      <c r="C45" s="8">
        <v>25463</v>
      </c>
      <c r="D45" s="9"/>
      <c r="E45" s="26">
        <v>42999116654</v>
      </c>
      <c r="F45" s="9"/>
      <c r="G45" s="26">
        <v>42245197520</v>
      </c>
      <c r="H45" s="9"/>
      <c r="I45" s="26">
        <f t="shared" si="0"/>
        <v>753919134</v>
      </c>
      <c r="J45" s="9"/>
      <c r="K45" s="8">
        <v>25463</v>
      </c>
      <c r="L45" s="9"/>
      <c r="M45" s="8">
        <v>42999116654</v>
      </c>
      <c r="N45" s="9"/>
      <c r="O45" s="8">
        <v>42245197520</v>
      </c>
      <c r="P45" s="9"/>
      <c r="Q45" s="26">
        <f t="shared" si="1"/>
        <v>753919134</v>
      </c>
    </row>
    <row r="46" spans="1:17" s="4" customFormat="1" ht="21" x14ac:dyDescent="0.55000000000000004">
      <c r="A46" s="7" t="s">
        <v>56</v>
      </c>
      <c r="C46" s="8">
        <v>10619</v>
      </c>
      <c r="D46" s="9"/>
      <c r="E46" s="26">
        <v>43670230454</v>
      </c>
      <c r="F46" s="9"/>
      <c r="G46" s="26">
        <v>42917941680</v>
      </c>
      <c r="H46" s="9"/>
      <c r="I46" s="26">
        <f t="shared" si="0"/>
        <v>752288774</v>
      </c>
      <c r="J46" s="9"/>
      <c r="K46" s="8">
        <v>10619</v>
      </c>
      <c r="L46" s="9"/>
      <c r="M46" s="8">
        <v>43670230454</v>
      </c>
      <c r="N46" s="9"/>
      <c r="O46" s="8">
        <v>42917941680</v>
      </c>
      <c r="P46" s="9"/>
      <c r="Q46" s="26">
        <f t="shared" si="1"/>
        <v>752288774</v>
      </c>
    </row>
    <row r="47" spans="1:17" s="4" customFormat="1" ht="21" x14ac:dyDescent="0.55000000000000004">
      <c r="A47" s="7" t="s">
        <v>57</v>
      </c>
      <c r="C47" s="8">
        <v>64800</v>
      </c>
      <c r="D47" s="9"/>
      <c r="E47" s="26">
        <v>138725606292</v>
      </c>
      <c r="F47" s="9"/>
      <c r="G47" s="26">
        <v>136384800623</v>
      </c>
      <c r="H47" s="9"/>
      <c r="I47" s="26">
        <f t="shared" si="0"/>
        <v>2340805669</v>
      </c>
      <c r="J47" s="9"/>
      <c r="K47" s="8">
        <v>64800</v>
      </c>
      <c r="L47" s="9"/>
      <c r="M47" s="8">
        <v>138725606292</v>
      </c>
      <c r="N47" s="9"/>
      <c r="O47" s="8">
        <v>136384800623</v>
      </c>
      <c r="P47" s="9"/>
      <c r="Q47" s="26">
        <f t="shared" si="1"/>
        <v>2340805669</v>
      </c>
    </row>
    <row r="48" spans="1:17" s="4" customFormat="1" ht="21" x14ac:dyDescent="0.55000000000000004">
      <c r="A48" s="7" t="s">
        <v>58</v>
      </c>
      <c r="C48" s="8">
        <v>4649</v>
      </c>
      <c r="D48" s="9"/>
      <c r="E48" s="26">
        <v>27512103246</v>
      </c>
      <c r="F48" s="9"/>
      <c r="G48" s="26">
        <v>27382395165</v>
      </c>
      <c r="H48" s="9"/>
      <c r="I48" s="26">
        <f t="shared" si="0"/>
        <v>129708081</v>
      </c>
      <c r="J48" s="9"/>
      <c r="K48" s="8">
        <v>4649</v>
      </c>
      <c r="L48" s="9"/>
      <c r="M48" s="8">
        <v>27512103246</v>
      </c>
      <c r="N48" s="9"/>
      <c r="O48" s="8">
        <v>27382395165</v>
      </c>
      <c r="P48" s="9"/>
      <c r="Q48" s="26">
        <f t="shared" si="1"/>
        <v>129708081</v>
      </c>
    </row>
    <row r="49" spans="1:17" s="4" customFormat="1" ht="21" x14ac:dyDescent="0.55000000000000004">
      <c r="A49" s="7" t="s">
        <v>59</v>
      </c>
      <c r="C49" s="8">
        <v>14500</v>
      </c>
      <c r="D49" s="9"/>
      <c r="E49" s="26">
        <v>79949127972</v>
      </c>
      <c r="F49" s="9"/>
      <c r="G49" s="26">
        <v>78686164321</v>
      </c>
      <c r="H49" s="9"/>
      <c r="I49" s="26">
        <f t="shared" si="0"/>
        <v>1262963651</v>
      </c>
      <c r="J49" s="9"/>
      <c r="K49" s="8">
        <v>14500</v>
      </c>
      <c r="L49" s="9"/>
      <c r="M49" s="8">
        <v>79949127972</v>
      </c>
      <c r="N49" s="9"/>
      <c r="O49" s="8">
        <v>78686164321</v>
      </c>
      <c r="P49" s="9"/>
      <c r="Q49" s="26">
        <f t="shared" si="1"/>
        <v>1262963651</v>
      </c>
    </row>
    <row r="50" spans="1:17" s="4" customFormat="1" ht="21" x14ac:dyDescent="0.55000000000000004">
      <c r="A50" s="7" t="s">
        <v>66</v>
      </c>
      <c r="C50" s="8">
        <v>10000</v>
      </c>
      <c r="D50" s="9"/>
      <c r="E50" s="26">
        <v>9899564355</v>
      </c>
      <c r="F50" s="9"/>
      <c r="G50" s="26">
        <v>9899564355</v>
      </c>
      <c r="H50" s="9"/>
      <c r="I50" s="26">
        <f t="shared" si="0"/>
        <v>0</v>
      </c>
      <c r="J50" s="9"/>
      <c r="K50" s="8">
        <v>10000</v>
      </c>
      <c r="L50" s="9"/>
      <c r="M50" s="8">
        <v>9899564355</v>
      </c>
      <c r="N50" s="9"/>
      <c r="O50" s="8">
        <v>9899564355</v>
      </c>
      <c r="P50" s="9"/>
      <c r="Q50" s="26">
        <f t="shared" si="1"/>
        <v>0</v>
      </c>
    </row>
    <row r="51" spans="1:17" s="4" customFormat="1" ht="21" x14ac:dyDescent="0.55000000000000004">
      <c r="A51" s="7" t="s">
        <v>67</v>
      </c>
      <c r="C51" s="8">
        <v>100000</v>
      </c>
      <c r="D51" s="9"/>
      <c r="E51" s="26">
        <v>99927500000</v>
      </c>
      <c r="F51" s="9"/>
      <c r="G51" s="26">
        <v>99927500000</v>
      </c>
      <c r="H51" s="9"/>
      <c r="I51" s="26">
        <f t="shared" si="0"/>
        <v>0</v>
      </c>
      <c r="J51" s="9"/>
      <c r="K51" s="8">
        <v>100000</v>
      </c>
      <c r="L51" s="9"/>
      <c r="M51" s="8">
        <v>99927500000</v>
      </c>
      <c r="N51" s="9"/>
      <c r="O51" s="8">
        <v>99927500000</v>
      </c>
      <c r="P51" s="9"/>
      <c r="Q51" s="26">
        <f t="shared" si="1"/>
        <v>0</v>
      </c>
    </row>
    <row r="52" spans="1:17" s="4" customFormat="1" ht="21" x14ac:dyDescent="0.55000000000000004">
      <c r="A52" s="7" t="s">
        <v>68</v>
      </c>
      <c r="C52" s="8">
        <v>99994</v>
      </c>
      <c r="D52" s="9"/>
      <c r="E52" s="26">
        <v>99979500870</v>
      </c>
      <c r="F52" s="9"/>
      <c r="G52" s="26">
        <v>99979506670</v>
      </c>
      <c r="H52" s="9"/>
      <c r="I52" s="26">
        <f t="shared" si="0"/>
        <v>-5800</v>
      </c>
      <c r="J52" s="9"/>
      <c r="K52" s="8">
        <v>99994</v>
      </c>
      <c r="L52" s="9"/>
      <c r="M52" s="8">
        <v>99979500870</v>
      </c>
      <c r="N52" s="9"/>
      <c r="O52" s="8">
        <v>99979506670</v>
      </c>
      <c r="P52" s="9"/>
      <c r="Q52" s="26">
        <f t="shared" si="1"/>
        <v>-5800</v>
      </c>
    </row>
    <row r="53" spans="1:17" s="4" customFormat="1" ht="21" x14ac:dyDescent="0.55000000000000004">
      <c r="A53" s="7" t="s">
        <v>69</v>
      </c>
      <c r="C53" s="8">
        <v>299329</v>
      </c>
      <c r="D53" s="9"/>
      <c r="E53" s="26">
        <v>296150777808</v>
      </c>
      <c r="F53" s="9"/>
      <c r="G53" s="26">
        <v>296150786421</v>
      </c>
      <c r="H53" s="9"/>
      <c r="I53" s="26">
        <f t="shared" si="0"/>
        <v>-8613</v>
      </c>
      <c r="J53" s="9"/>
      <c r="K53" s="8">
        <v>299329</v>
      </c>
      <c r="L53" s="9"/>
      <c r="M53" s="8">
        <v>296150777808</v>
      </c>
      <c r="N53" s="9"/>
      <c r="O53" s="8">
        <v>296150786421</v>
      </c>
      <c r="P53" s="9"/>
      <c r="Q53" s="26">
        <f t="shared" si="1"/>
        <v>-8613</v>
      </c>
    </row>
    <row r="54" spans="1:17" s="4" customFormat="1" ht="21.75" thickBot="1" x14ac:dyDescent="0.6">
      <c r="A54" s="7" t="s">
        <v>70</v>
      </c>
      <c r="C54" s="8">
        <v>500000</v>
      </c>
      <c r="D54" s="9"/>
      <c r="E54" s="26">
        <v>494691088750</v>
      </c>
      <c r="F54" s="9"/>
      <c r="G54" s="26">
        <v>499637077140</v>
      </c>
      <c r="H54" s="9"/>
      <c r="I54" s="26">
        <f t="shared" si="0"/>
        <v>-4945988390</v>
      </c>
      <c r="J54" s="9"/>
      <c r="K54" s="8">
        <v>500000</v>
      </c>
      <c r="L54" s="9"/>
      <c r="M54" s="8">
        <v>494691088750</v>
      </c>
      <c r="N54" s="9"/>
      <c r="O54" s="8">
        <v>499637077140</v>
      </c>
      <c r="P54" s="9"/>
      <c r="Q54" s="26">
        <f t="shared" si="1"/>
        <v>-4945988390</v>
      </c>
    </row>
    <row r="55" spans="1:17" s="4" customFormat="1" ht="24.75" thickBot="1" x14ac:dyDescent="0.6">
      <c r="A55" s="7" t="s">
        <v>49</v>
      </c>
      <c r="C55" s="9" t="s">
        <v>49</v>
      </c>
      <c r="D55" s="9"/>
      <c r="E55" s="13">
        <f>SUM(E8:E54)</f>
        <v>80230881959286</v>
      </c>
      <c r="F55" s="9"/>
      <c r="G55" s="13">
        <f>SUM(G8:G54)</f>
        <v>83726052718948</v>
      </c>
      <c r="H55" s="9"/>
      <c r="I55" s="13">
        <f>SUM(I8:I54)</f>
        <v>-3495170759662</v>
      </c>
      <c r="J55" s="9"/>
      <c r="K55" s="9" t="s">
        <v>49</v>
      </c>
      <c r="L55" s="9"/>
      <c r="M55" s="13">
        <f>SUM(M8:M54)</f>
        <v>80230881959286</v>
      </c>
      <c r="N55" s="9"/>
      <c r="O55" s="13">
        <f>SUM(O8:O54)</f>
        <v>83726052718948</v>
      </c>
      <c r="P55" s="9"/>
      <c r="Q55" s="13">
        <f>SUM(Q8:Q54)</f>
        <v>-3495170759662</v>
      </c>
    </row>
    <row r="56" spans="1:17" ht="19.5" thickTop="1" x14ac:dyDescent="0.45">
      <c r="I56" s="2"/>
    </row>
    <row r="57" spans="1:17" x14ac:dyDescent="0.45">
      <c r="I57" s="2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rightToLeft="1" tabSelected="1" workbookViewId="0">
      <selection activeCell="A5" sqref="A5:XFD6"/>
    </sheetView>
  </sheetViews>
  <sheetFormatPr defaultRowHeight="18.75" x14ac:dyDescent="0.45"/>
  <cols>
    <col min="1" max="1" width="35.14062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1" spans="1:25" s="4" customFormat="1" x14ac:dyDescent="0.45"/>
    <row r="2" spans="1:25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  <c r="T2" s="64" t="s">
        <v>0</v>
      </c>
      <c r="U2" s="64" t="s">
        <v>0</v>
      </c>
      <c r="V2" s="64" t="s">
        <v>0</v>
      </c>
      <c r="W2" s="64" t="s">
        <v>0</v>
      </c>
      <c r="X2" s="64" t="s">
        <v>0</v>
      </c>
      <c r="Y2" s="64" t="s">
        <v>0</v>
      </c>
    </row>
    <row r="3" spans="1:25" s="4" customFormat="1" ht="26.25" x14ac:dyDescent="0.45">
      <c r="A3" s="64" t="s">
        <v>1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 t="s">
        <v>1</v>
      </c>
      <c r="H3" s="64" t="s">
        <v>1</v>
      </c>
      <c r="I3" s="64" t="s">
        <v>1</v>
      </c>
      <c r="J3" s="64" t="s">
        <v>1</v>
      </c>
      <c r="K3" s="64" t="s">
        <v>1</v>
      </c>
      <c r="L3" s="64" t="s">
        <v>1</v>
      </c>
      <c r="M3" s="64" t="s">
        <v>1</v>
      </c>
      <c r="N3" s="64" t="s">
        <v>1</v>
      </c>
      <c r="O3" s="64" t="s">
        <v>1</v>
      </c>
      <c r="P3" s="64" t="s">
        <v>1</v>
      </c>
      <c r="Q3" s="64" t="s">
        <v>1</v>
      </c>
      <c r="R3" s="64" t="s">
        <v>1</v>
      </c>
      <c r="S3" s="64" t="s">
        <v>1</v>
      </c>
      <c r="T3" s="64" t="s">
        <v>1</v>
      </c>
      <c r="U3" s="64" t="s">
        <v>1</v>
      </c>
      <c r="V3" s="64" t="s">
        <v>1</v>
      </c>
      <c r="W3" s="64" t="s">
        <v>1</v>
      </c>
      <c r="X3" s="64" t="s">
        <v>1</v>
      </c>
      <c r="Y3" s="64" t="s">
        <v>1</v>
      </c>
    </row>
    <row r="4" spans="1:25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  <c r="T4" s="64" t="s">
        <v>2</v>
      </c>
      <c r="U4" s="64" t="s">
        <v>2</v>
      </c>
      <c r="V4" s="64" t="s">
        <v>2</v>
      </c>
      <c r="W4" s="64" t="s">
        <v>2</v>
      </c>
      <c r="X4" s="64" t="s">
        <v>2</v>
      </c>
      <c r="Y4" s="64" t="s">
        <v>2</v>
      </c>
    </row>
    <row r="5" spans="1:25" s="5" customFormat="1" ht="28.5" x14ac:dyDescent="0.55000000000000004">
      <c r="A5" s="65" t="s">
        <v>165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5" s="5" customFormat="1" ht="28.5" x14ac:dyDescent="0.55000000000000004">
      <c r="A6" s="65" t="s">
        <v>166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spans="1:25" s="4" customFormat="1" ht="27" thickBot="1" x14ac:dyDescent="0.5">
      <c r="A7" s="66" t="s">
        <v>3</v>
      </c>
      <c r="C7" s="66" t="s">
        <v>115</v>
      </c>
      <c r="D7" s="66" t="s">
        <v>4</v>
      </c>
      <c r="E7" s="66" t="s">
        <v>4</v>
      </c>
      <c r="F7" s="66" t="s">
        <v>4</v>
      </c>
      <c r="G7" s="66" t="s">
        <v>4</v>
      </c>
      <c r="I7" s="66" t="s">
        <v>5</v>
      </c>
      <c r="J7" s="66" t="s">
        <v>5</v>
      </c>
      <c r="K7" s="66" t="s">
        <v>5</v>
      </c>
      <c r="L7" s="66" t="s">
        <v>5</v>
      </c>
      <c r="M7" s="66" t="s">
        <v>5</v>
      </c>
      <c r="N7" s="66" t="s">
        <v>5</v>
      </c>
      <c r="O7" s="66" t="s">
        <v>5</v>
      </c>
      <c r="Q7" s="66" t="s">
        <v>6</v>
      </c>
      <c r="R7" s="66" t="s">
        <v>6</v>
      </c>
      <c r="S7" s="66" t="s">
        <v>6</v>
      </c>
      <c r="T7" s="66" t="s">
        <v>6</v>
      </c>
      <c r="U7" s="66" t="s">
        <v>6</v>
      </c>
      <c r="V7" s="66" t="s">
        <v>6</v>
      </c>
      <c r="W7" s="66" t="s">
        <v>6</v>
      </c>
      <c r="X7" s="66" t="s">
        <v>6</v>
      </c>
      <c r="Y7" s="66" t="s">
        <v>6</v>
      </c>
    </row>
    <row r="8" spans="1:25" s="4" customFormat="1" ht="27" thickBot="1" x14ac:dyDescent="0.5">
      <c r="A8" s="66" t="s">
        <v>3</v>
      </c>
      <c r="C8" s="66" t="s">
        <v>7</v>
      </c>
      <c r="E8" s="66" t="s">
        <v>8</v>
      </c>
      <c r="G8" s="66" t="s">
        <v>9</v>
      </c>
      <c r="I8" s="66" t="s">
        <v>10</v>
      </c>
      <c r="J8" s="66" t="s">
        <v>10</v>
      </c>
      <c r="K8" s="66" t="s">
        <v>10</v>
      </c>
      <c r="M8" s="66" t="s">
        <v>11</v>
      </c>
      <c r="N8" s="66" t="s">
        <v>11</v>
      </c>
      <c r="O8" s="66" t="s">
        <v>11</v>
      </c>
      <c r="Q8" s="66" t="s">
        <v>7</v>
      </c>
      <c r="S8" s="66" t="s">
        <v>12</v>
      </c>
      <c r="U8" s="66" t="s">
        <v>8</v>
      </c>
      <c r="W8" s="66" t="s">
        <v>9</v>
      </c>
      <c r="Y8" s="66" t="s">
        <v>13</v>
      </c>
    </row>
    <row r="9" spans="1:25" s="4" customFormat="1" ht="27" thickBot="1" x14ac:dyDescent="0.5">
      <c r="A9" s="66" t="s">
        <v>3</v>
      </c>
      <c r="C9" s="66" t="s">
        <v>7</v>
      </c>
      <c r="E9" s="66" t="s">
        <v>8</v>
      </c>
      <c r="G9" s="66" t="s">
        <v>9</v>
      </c>
      <c r="I9" s="6" t="s">
        <v>7</v>
      </c>
      <c r="K9" s="6" t="s">
        <v>8</v>
      </c>
      <c r="M9" s="6" t="s">
        <v>7</v>
      </c>
      <c r="O9" s="6" t="s">
        <v>14</v>
      </c>
      <c r="Q9" s="66" t="s">
        <v>7</v>
      </c>
      <c r="S9" s="66" t="s">
        <v>12</v>
      </c>
      <c r="U9" s="66" t="s">
        <v>8</v>
      </c>
      <c r="W9" s="66" t="s">
        <v>9</v>
      </c>
      <c r="Y9" s="66" t="s">
        <v>13</v>
      </c>
    </row>
    <row r="10" spans="1:25" s="4" customFormat="1" ht="21" x14ac:dyDescent="0.55000000000000004">
      <c r="A10" s="7" t="s">
        <v>18</v>
      </c>
      <c r="C10" s="8">
        <v>635023185</v>
      </c>
      <c r="D10" s="9"/>
      <c r="E10" s="8">
        <v>1779953581398</v>
      </c>
      <c r="F10" s="9"/>
      <c r="G10" s="8">
        <v>2982975207251</v>
      </c>
      <c r="H10" s="9"/>
      <c r="I10" s="8">
        <v>195479827</v>
      </c>
      <c r="J10" s="9"/>
      <c r="K10" s="8">
        <v>983222851791</v>
      </c>
      <c r="L10" s="9"/>
      <c r="M10" s="10">
        <v>-62162987</v>
      </c>
      <c r="N10" s="9"/>
      <c r="O10" s="8">
        <v>317200776670</v>
      </c>
      <c r="P10" s="9"/>
      <c r="Q10" s="8">
        <f>C10+I10+M10</f>
        <v>768340025</v>
      </c>
      <c r="R10" s="9"/>
      <c r="S10" s="8">
        <v>5104</v>
      </c>
      <c r="T10" s="9"/>
      <c r="U10" s="8">
        <v>2569524896522</v>
      </c>
      <c r="V10" s="9"/>
      <c r="W10" s="8">
        <v>3918627065909</v>
      </c>
      <c r="X10" s="9"/>
      <c r="Y10" s="11">
        <v>4.0226800251768322E-2</v>
      </c>
    </row>
    <row r="11" spans="1:25" s="4" customFormat="1" ht="21" x14ac:dyDescent="0.55000000000000004">
      <c r="A11" s="7" t="s">
        <v>22</v>
      </c>
      <c r="C11" s="8">
        <v>153340512</v>
      </c>
      <c r="D11" s="9"/>
      <c r="E11" s="8">
        <v>1233279430648</v>
      </c>
      <c r="F11" s="9"/>
      <c r="G11" s="8">
        <v>969907750425</v>
      </c>
      <c r="H11" s="9"/>
      <c r="I11" s="8">
        <v>0</v>
      </c>
      <c r="J11" s="9"/>
      <c r="K11" s="8">
        <v>0</v>
      </c>
      <c r="L11" s="9"/>
      <c r="M11" s="10">
        <v>-153340512</v>
      </c>
      <c r="N11" s="9"/>
      <c r="O11" s="8">
        <v>944577553920</v>
      </c>
      <c r="P11" s="9"/>
      <c r="Q11" s="8">
        <f t="shared" ref="Q11:Q15" si="0">C11+I11+M11</f>
        <v>0</v>
      </c>
      <c r="R11" s="9"/>
      <c r="S11" s="8">
        <v>0</v>
      </c>
      <c r="T11" s="9"/>
      <c r="U11" s="8">
        <v>0</v>
      </c>
      <c r="V11" s="9"/>
      <c r="W11" s="8">
        <v>0</v>
      </c>
      <c r="X11" s="9"/>
      <c r="Y11" s="11">
        <v>0</v>
      </c>
    </row>
    <row r="12" spans="1:25" s="4" customFormat="1" ht="21" x14ac:dyDescent="0.55000000000000004">
      <c r="A12" s="7" t="s">
        <v>35</v>
      </c>
      <c r="C12" s="8">
        <v>974809619</v>
      </c>
      <c r="D12" s="9"/>
      <c r="E12" s="8">
        <v>10183530088359</v>
      </c>
      <c r="F12" s="9"/>
      <c r="G12" s="8">
        <v>14961696210272</v>
      </c>
      <c r="H12" s="9"/>
      <c r="I12" s="8">
        <v>5849555</v>
      </c>
      <c r="J12" s="9"/>
      <c r="K12" s="8">
        <v>80202286019</v>
      </c>
      <c r="L12" s="9"/>
      <c r="M12" s="10">
        <v>-571912</v>
      </c>
      <c r="N12" s="9"/>
      <c r="O12" s="8">
        <v>7823198394</v>
      </c>
      <c r="P12" s="9"/>
      <c r="Q12" s="8">
        <f t="shared" si="0"/>
        <v>980087262</v>
      </c>
      <c r="R12" s="9"/>
      <c r="S12" s="8">
        <v>12630</v>
      </c>
      <c r="T12" s="9"/>
      <c r="U12" s="8">
        <v>10257750065102</v>
      </c>
      <c r="V12" s="9"/>
      <c r="W12" s="8">
        <v>12369094457450</v>
      </c>
      <c r="X12" s="9"/>
      <c r="Y12" s="11">
        <v>0.12697536245891142</v>
      </c>
    </row>
    <row r="13" spans="1:25" s="4" customFormat="1" ht="21" x14ac:dyDescent="0.55000000000000004">
      <c r="A13" s="7" t="s">
        <v>38</v>
      </c>
      <c r="C13" s="8">
        <v>80179981</v>
      </c>
      <c r="D13" s="9"/>
      <c r="E13" s="8">
        <v>286301965638</v>
      </c>
      <c r="F13" s="9"/>
      <c r="G13" s="8">
        <v>648360259133</v>
      </c>
      <c r="H13" s="9"/>
      <c r="I13" s="8">
        <v>358631</v>
      </c>
      <c r="J13" s="9"/>
      <c r="K13" s="8">
        <v>3336677114</v>
      </c>
      <c r="L13" s="9"/>
      <c r="M13" s="10">
        <v>-60479735</v>
      </c>
      <c r="N13" s="9"/>
      <c r="O13" s="8">
        <v>653285918191</v>
      </c>
      <c r="P13" s="9"/>
      <c r="Q13" s="8">
        <f t="shared" si="0"/>
        <v>20058877</v>
      </c>
      <c r="R13" s="9"/>
      <c r="S13" s="8">
        <v>12670</v>
      </c>
      <c r="T13" s="9"/>
      <c r="U13" s="8">
        <v>72176531020</v>
      </c>
      <c r="V13" s="9"/>
      <c r="W13" s="8">
        <v>254030081027</v>
      </c>
      <c r="X13" s="9"/>
      <c r="Y13" s="11">
        <v>2.6077544904220687E-3</v>
      </c>
    </row>
    <row r="14" spans="1:25" s="4" customFormat="1" ht="21" x14ac:dyDescent="0.55000000000000004">
      <c r="A14" s="7" t="s">
        <v>40</v>
      </c>
      <c r="C14" s="8">
        <v>1043679097</v>
      </c>
      <c r="D14" s="9"/>
      <c r="E14" s="8">
        <v>6792667528567</v>
      </c>
      <c r="F14" s="9"/>
      <c r="G14" s="8">
        <v>7102052985036</v>
      </c>
      <c r="H14" s="9"/>
      <c r="I14" s="8">
        <v>59633538</v>
      </c>
      <c r="J14" s="9"/>
      <c r="K14" s="8">
        <v>374424755409</v>
      </c>
      <c r="L14" s="9"/>
      <c r="M14" s="10">
        <v>-62249990</v>
      </c>
      <c r="N14" s="9"/>
      <c r="O14" s="8">
        <v>375001979680</v>
      </c>
      <c r="P14" s="9"/>
      <c r="Q14" s="8">
        <f t="shared" si="0"/>
        <v>1041062645</v>
      </c>
      <c r="R14" s="9"/>
      <c r="S14" s="8">
        <v>6180</v>
      </c>
      <c r="T14" s="9"/>
      <c r="U14" s="8">
        <v>6762064651363</v>
      </c>
      <c r="V14" s="9"/>
      <c r="W14" s="8">
        <v>6428877483069</v>
      </c>
      <c r="X14" s="9"/>
      <c r="Y14" s="11">
        <v>6.5995861817107496E-2</v>
      </c>
    </row>
    <row r="15" spans="1:25" s="4" customFormat="1" ht="21.75" thickBot="1" x14ac:dyDescent="0.6">
      <c r="A15" s="7" t="s">
        <v>42</v>
      </c>
      <c r="C15" s="8">
        <v>97170626</v>
      </c>
      <c r="D15" s="9"/>
      <c r="E15" s="8">
        <v>2464499503322</v>
      </c>
      <c r="F15" s="9"/>
      <c r="G15" s="8">
        <v>2825516191035</v>
      </c>
      <c r="H15" s="9"/>
      <c r="I15" s="8">
        <v>27827546</v>
      </c>
      <c r="J15" s="9"/>
      <c r="K15" s="8">
        <v>755554742029</v>
      </c>
      <c r="L15" s="9"/>
      <c r="M15" s="10">
        <v>-2859187</v>
      </c>
      <c r="N15" s="9"/>
      <c r="O15" s="8">
        <v>77536566857</v>
      </c>
      <c r="P15" s="9"/>
      <c r="Q15" s="8">
        <f t="shared" si="0"/>
        <v>122138985</v>
      </c>
      <c r="R15" s="9"/>
      <c r="S15" s="8">
        <v>27230</v>
      </c>
      <c r="T15" s="9"/>
      <c r="U15" s="8">
        <v>3146464664096</v>
      </c>
      <c r="V15" s="9"/>
      <c r="W15" s="8">
        <v>3323316919683</v>
      </c>
      <c r="X15" s="9"/>
      <c r="Y15" s="11">
        <v>3.4115623572461326E-2</v>
      </c>
    </row>
    <row r="16" spans="1:25" s="12" customFormat="1" ht="24.75" thickBot="1" x14ac:dyDescent="0.3">
      <c r="A16" s="12" t="s">
        <v>49</v>
      </c>
      <c r="C16" s="12" t="s">
        <v>49</v>
      </c>
      <c r="E16" s="13">
        <f>SUM(E10:E15)</f>
        <v>22740232097932</v>
      </c>
      <c r="G16" s="13">
        <f>SUM(G10:G15)</f>
        <v>29490508603152</v>
      </c>
      <c r="I16" s="12" t="s">
        <v>49</v>
      </c>
      <c r="K16" s="13">
        <f>SUM(K10:K15)</f>
        <v>2196741312362</v>
      </c>
      <c r="M16" s="12" t="s">
        <v>49</v>
      </c>
      <c r="O16" s="13">
        <f>SUM(O10:O15)</f>
        <v>2375425993712</v>
      </c>
      <c r="Q16" s="12" t="s">
        <v>49</v>
      </c>
      <c r="S16" s="12" t="s">
        <v>49</v>
      </c>
      <c r="U16" s="13">
        <f>SUM(U10:U15)</f>
        <v>22807980808103</v>
      </c>
      <c r="W16" s="13">
        <f>SUM(W10:W15)</f>
        <v>26293946007138</v>
      </c>
      <c r="Y16" s="14">
        <f>SUM(Y10:Y15)</f>
        <v>0.26992140259067066</v>
      </c>
    </row>
    <row r="17" spans="25:25" ht="19.5" thickTop="1" x14ac:dyDescent="0.45"/>
    <row r="18" spans="25:25" x14ac:dyDescent="0.45">
      <c r="Y18" s="2"/>
    </row>
  </sheetData>
  <mergeCells count="19">
    <mergeCell ref="A7:A9"/>
    <mergeCell ref="C7:G7"/>
    <mergeCell ref="I7:O7"/>
    <mergeCell ref="Q7:Y7"/>
    <mergeCell ref="C8:C9"/>
    <mergeCell ref="U8:U9"/>
    <mergeCell ref="W8:W9"/>
    <mergeCell ref="Y8:Y9"/>
    <mergeCell ref="E8:E9"/>
    <mergeCell ref="G8:G9"/>
    <mergeCell ref="I8:K8"/>
    <mergeCell ref="M8:O8"/>
    <mergeCell ref="Q8:Q9"/>
    <mergeCell ref="S8:S9"/>
    <mergeCell ref="A2:Y2"/>
    <mergeCell ref="A3:Y3"/>
    <mergeCell ref="A4:Y4"/>
    <mergeCell ref="A5:Y5"/>
    <mergeCell ref="A6:Y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5BD9-FC8E-4994-B0F7-A8A5F0F60F65}">
  <dimension ref="A1:Y41"/>
  <sheetViews>
    <sheetView rightToLeft="1" workbookViewId="0">
      <selection activeCell="A6" sqref="A6:XFD6"/>
    </sheetView>
  </sheetViews>
  <sheetFormatPr defaultRowHeight="18.75" x14ac:dyDescent="0.45"/>
  <cols>
    <col min="1" max="1" width="35.14062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.85546875" style="1" bestFit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5" style="1" bestFit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1" spans="1:25" s="4" customFormat="1" x14ac:dyDescent="0.45"/>
    <row r="2" spans="1:25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  <c r="T2" s="64" t="s">
        <v>0</v>
      </c>
      <c r="U2" s="64" t="s">
        <v>0</v>
      </c>
      <c r="V2" s="64" t="s">
        <v>0</v>
      </c>
      <c r="W2" s="64" t="s">
        <v>0</v>
      </c>
      <c r="X2" s="64" t="s">
        <v>0</v>
      </c>
      <c r="Y2" s="64" t="s">
        <v>0</v>
      </c>
    </row>
    <row r="3" spans="1:25" s="4" customFormat="1" ht="26.25" x14ac:dyDescent="0.45">
      <c r="A3" s="64" t="s">
        <v>1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 t="s">
        <v>1</v>
      </c>
      <c r="H3" s="64" t="s">
        <v>1</v>
      </c>
      <c r="I3" s="64" t="s">
        <v>1</v>
      </c>
      <c r="J3" s="64" t="s">
        <v>1</v>
      </c>
      <c r="K3" s="64" t="s">
        <v>1</v>
      </c>
      <c r="L3" s="64" t="s">
        <v>1</v>
      </c>
      <c r="M3" s="64" t="s">
        <v>1</v>
      </c>
      <c r="N3" s="64" t="s">
        <v>1</v>
      </c>
      <c r="O3" s="64" t="s">
        <v>1</v>
      </c>
      <c r="P3" s="64" t="s">
        <v>1</v>
      </c>
      <c r="Q3" s="64" t="s">
        <v>1</v>
      </c>
      <c r="R3" s="64" t="s">
        <v>1</v>
      </c>
      <c r="S3" s="64" t="s">
        <v>1</v>
      </c>
      <c r="T3" s="64" t="s">
        <v>1</v>
      </c>
      <c r="U3" s="64" t="s">
        <v>1</v>
      </c>
      <c r="V3" s="64" t="s">
        <v>1</v>
      </c>
      <c r="W3" s="64" t="s">
        <v>1</v>
      </c>
      <c r="X3" s="64" t="s">
        <v>1</v>
      </c>
      <c r="Y3" s="64" t="s">
        <v>1</v>
      </c>
    </row>
    <row r="4" spans="1:25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  <c r="T4" s="64" t="s">
        <v>2</v>
      </c>
      <c r="U4" s="64" t="s">
        <v>2</v>
      </c>
      <c r="V4" s="64" t="s">
        <v>2</v>
      </c>
      <c r="W4" s="64" t="s">
        <v>2</v>
      </c>
      <c r="X4" s="64" t="s">
        <v>2</v>
      </c>
      <c r="Y4" s="64" t="s">
        <v>2</v>
      </c>
    </row>
    <row r="5" spans="1:25" s="5" customFormat="1" ht="28.5" x14ac:dyDescent="0.55000000000000004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5" s="18" customFormat="1" ht="28.5" x14ac:dyDescent="0.4">
      <c r="A6" s="65" t="s">
        <v>167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</row>
    <row r="7" spans="1:25" s="4" customFormat="1" ht="27" thickBot="1" x14ac:dyDescent="0.5">
      <c r="A7" s="66" t="s">
        <v>3</v>
      </c>
      <c r="C7" s="66" t="s">
        <v>115</v>
      </c>
      <c r="D7" s="66" t="s">
        <v>4</v>
      </c>
      <c r="E7" s="66" t="s">
        <v>4</v>
      </c>
      <c r="F7" s="66" t="s">
        <v>4</v>
      </c>
      <c r="G7" s="66" t="s">
        <v>4</v>
      </c>
      <c r="I7" s="66" t="s">
        <v>5</v>
      </c>
      <c r="J7" s="66" t="s">
        <v>5</v>
      </c>
      <c r="K7" s="66" t="s">
        <v>5</v>
      </c>
      <c r="L7" s="66" t="s">
        <v>5</v>
      </c>
      <c r="M7" s="66" t="s">
        <v>5</v>
      </c>
      <c r="N7" s="66" t="s">
        <v>5</v>
      </c>
      <c r="O7" s="66" t="s">
        <v>5</v>
      </c>
      <c r="Q7" s="66" t="s">
        <v>6</v>
      </c>
      <c r="R7" s="66" t="s">
        <v>6</v>
      </c>
      <c r="S7" s="66" t="s">
        <v>6</v>
      </c>
      <c r="T7" s="66" t="s">
        <v>6</v>
      </c>
      <c r="U7" s="66" t="s">
        <v>6</v>
      </c>
      <c r="V7" s="66" t="s">
        <v>6</v>
      </c>
      <c r="W7" s="66" t="s">
        <v>6</v>
      </c>
      <c r="X7" s="66" t="s">
        <v>6</v>
      </c>
      <c r="Y7" s="66" t="s">
        <v>6</v>
      </c>
    </row>
    <row r="8" spans="1:25" s="4" customFormat="1" ht="27" thickBot="1" x14ac:dyDescent="0.5">
      <c r="A8" s="66" t="s">
        <v>3</v>
      </c>
      <c r="C8" s="66" t="s">
        <v>7</v>
      </c>
      <c r="E8" s="66" t="s">
        <v>8</v>
      </c>
      <c r="G8" s="66" t="s">
        <v>9</v>
      </c>
      <c r="I8" s="66" t="s">
        <v>10</v>
      </c>
      <c r="J8" s="66" t="s">
        <v>10</v>
      </c>
      <c r="K8" s="66" t="s">
        <v>10</v>
      </c>
      <c r="M8" s="66" t="s">
        <v>11</v>
      </c>
      <c r="N8" s="66" t="s">
        <v>11</v>
      </c>
      <c r="O8" s="66" t="s">
        <v>11</v>
      </c>
      <c r="Q8" s="66" t="s">
        <v>7</v>
      </c>
      <c r="S8" s="66" t="s">
        <v>12</v>
      </c>
      <c r="U8" s="66" t="s">
        <v>8</v>
      </c>
      <c r="W8" s="66" t="s">
        <v>9</v>
      </c>
      <c r="Y8" s="66" t="s">
        <v>13</v>
      </c>
    </row>
    <row r="9" spans="1:25" s="4" customFormat="1" ht="27" thickBot="1" x14ac:dyDescent="0.5">
      <c r="A9" s="66" t="s">
        <v>3</v>
      </c>
      <c r="C9" s="66" t="s">
        <v>7</v>
      </c>
      <c r="E9" s="66" t="s">
        <v>8</v>
      </c>
      <c r="G9" s="66" t="s">
        <v>9</v>
      </c>
      <c r="I9" s="6" t="s">
        <v>7</v>
      </c>
      <c r="K9" s="6" t="s">
        <v>8</v>
      </c>
      <c r="M9" s="6" t="s">
        <v>7</v>
      </c>
      <c r="O9" s="6" t="s">
        <v>14</v>
      </c>
      <c r="Q9" s="66" t="s">
        <v>7</v>
      </c>
      <c r="S9" s="66" t="s">
        <v>12</v>
      </c>
      <c r="U9" s="66" t="s">
        <v>8</v>
      </c>
      <c r="W9" s="66" t="s">
        <v>9</v>
      </c>
      <c r="Y9" s="66" t="s">
        <v>13</v>
      </c>
    </row>
    <row r="10" spans="1:25" s="4" customFormat="1" ht="21" x14ac:dyDescent="0.55000000000000004">
      <c r="A10" s="7" t="s">
        <v>15</v>
      </c>
      <c r="C10" s="8">
        <v>161043736</v>
      </c>
      <c r="D10" s="9"/>
      <c r="E10" s="8">
        <v>3906955667373</v>
      </c>
      <c r="F10" s="9"/>
      <c r="G10" s="8">
        <v>3919164028074</v>
      </c>
      <c r="H10" s="9"/>
      <c r="I10" s="8">
        <v>396802862</v>
      </c>
      <c r="J10" s="9"/>
      <c r="K10" s="8">
        <v>9809932586406</v>
      </c>
      <c r="L10" s="9"/>
      <c r="M10" s="10">
        <v>-557846598</v>
      </c>
      <c r="N10" s="9"/>
      <c r="O10" s="8">
        <v>13871913462569</v>
      </c>
      <c r="P10" s="9"/>
      <c r="Q10" s="8">
        <f>C10+I10+M10</f>
        <v>0</v>
      </c>
      <c r="R10" s="9"/>
      <c r="S10" s="8">
        <v>0</v>
      </c>
      <c r="T10" s="9"/>
      <c r="U10" s="8">
        <v>0</v>
      </c>
      <c r="V10" s="9"/>
      <c r="W10" s="8">
        <v>0</v>
      </c>
      <c r="X10" s="9"/>
      <c r="Y10" s="11">
        <v>0</v>
      </c>
    </row>
    <row r="11" spans="1:25" s="4" customFormat="1" ht="21" x14ac:dyDescent="0.55000000000000004">
      <c r="A11" s="7" t="s">
        <v>16</v>
      </c>
      <c r="C11" s="8">
        <v>43215401</v>
      </c>
      <c r="D11" s="9"/>
      <c r="E11" s="8">
        <v>21652488772007</v>
      </c>
      <c r="F11" s="9"/>
      <c r="G11" s="8">
        <v>19287813435143</v>
      </c>
      <c r="H11" s="9"/>
      <c r="I11" s="8">
        <v>39211442</v>
      </c>
      <c r="J11" s="9"/>
      <c r="K11" s="8">
        <v>19579921729990</v>
      </c>
      <c r="L11" s="9"/>
      <c r="M11" s="10">
        <v>-52163501</v>
      </c>
      <c r="N11" s="9"/>
      <c r="O11" s="8">
        <v>26267425286808</v>
      </c>
      <c r="P11" s="9"/>
      <c r="Q11" s="8">
        <f t="shared" ref="Q11:Q37" si="0">C11+I11+M11</f>
        <v>30263342</v>
      </c>
      <c r="R11" s="9"/>
      <c r="S11" s="8">
        <v>521285</v>
      </c>
      <c r="T11" s="9"/>
      <c r="U11" s="8">
        <v>15249549369948</v>
      </c>
      <c r="V11" s="9"/>
      <c r="W11" s="8">
        <v>15766360738729</v>
      </c>
      <c r="X11" s="9"/>
      <c r="Y11" s="11">
        <v>0.16185011573359614</v>
      </c>
    </row>
    <row r="12" spans="1:25" s="4" customFormat="1" ht="21" x14ac:dyDescent="0.55000000000000004">
      <c r="A12" s="7" t="s">
        <v>17</v>
      </c>
      <c r="C12" s="8">
        <v>47820912</v>
      </c>
      <c r="D12" s="9"/>
      <c r="E12" s="8">
        <v>5403947710142</v>
      </c>
      <c r="F12" s="9"/>
      <c r="G12" s="8">
        <v>5650045097808</v>
      </c>
      <c r="H12" s="9"/>
      <c r="I12" s="8">
        <v>74804715</v>
      </c>
      <c r="J12" s="9"/>
      <c r="K12" s="8">
        <v>8610325744423</v>
      </c>
      <c r="L12" s="9"/>
      <c r="M12" s="10">
        <v>-83336285</v>
      </c>
      <c r="N12" s="9"/>
      <c r="O12" s="8">
        <v>9739775258177</v>
      </c>
      <c r="P12" s="9"/>
      <c r="Q12" s="8">
        <f t="shared" si="0"/>
        <v>39289342</v>
      </c>
      <c r="R12" s="9"/>
      <c r="S12" s="8">
        <v>118107</v>
      </c>
      <c r="T12" s="9"/>
      <c r="U12" s="8">
        <v>4481326123402</v>
      </c>
      <c r="V12" s="9"/>
      <c r="W12" s="8">
        <v>4639093422089</v>
      </c>
      <c r="X12" s="9"/>
      <c r="Y12" s="11">
        <v>4.7622772287563286E-2</v>
      </c>
    </row>
    <row r="13" spans="1:25" s="4" customFormat="1" ht="21" x14ac:dyDescent="0.55000000000000004">
      <c r="A13" s="7" t="s">
        <v>19</v>
      </c>
      <c r="C13" s="8">
        <v>3900000</v>
      </c>
      <c r="D13" s="9"/>
      <c r="E13" s="8">
        <v>319912942230</v>
      </c>
      <c r="F13" s="9"/>
      <c r="G13" s="8">
        <v>327728705460</v>
      </c>
      <c r="H13" s="9"/>
      <c r="I13" s="8">
        <v>1500000</v>
      </c>
      <c r="J13" s="9"/>
      <c r="K13" s="8">
        <v>128152238707</v>
      </c>
      <c r="L13" s="9"/>
      <c r="M13" s="10">
        <v>-4100000</v>
      </c>
      <c r="N13" s="9"/>
      <c r="O13" s="8">
        <v>350784700528</v>
      </c>
      <c r="P13" s="9"/>
      <c r="Q13" s="8">
        <f t="shared" si="0"/>
        <v>1300000</v>
      </c>
      <c r="R13" s="9"/>
      <c r="S13" s="8">
        <v>86572</v>
      </c>
      <c r="T13" s="9"/>
      <c r="U13" s="8">
        <v>109488592537</v>
      </c>
      <c r="V13" s="9"/>
      <c r="W13" s="8">
        <v>112502099548</v>
      </c>
      <c r="X13" s="9"/>
      <c r="Y13" s="11">
        <v>1.1548941530551474E-3</v>
      </c>
    </row>
    <row r="14" spans="1:25" s="4" customFormat="1" ht="21" x14ac:dyDescent="0.55000000000000004">
      <c r="A14" s="7" t="s">
        <v>20</v>
      </c>
      <c r="C14" s="8">
        <v>54500498</v>
      </c>
      <c r="D14" s="9"/>
      <c r="E14" s="8">
        <v>1629440711697</v>
      </c>
      <c r="F14" s="9"/>
      <c r="G14" s="8">
        <v>1769316826993</v>
      </c>
      <c r="H14" s="9"/>
      <c r="I14" s="8">
        <v>48867839</v>
      </c>
      <c r="J14" s="9"/>
      <c r="K14" s="8">
        <v>1570144012753</v>
      </c>
      <c r="L14" s="9"/>
      <c r="M14" s="10">
        <v>-41558613</v>
      </c>
      <c r="N14" s="9"/>
      <c r="O14" s="8">
        <v>1352041826989</v>
      </c>
      <c r="P14" s="9"/>
      <c r="Q14" s="8">
        <f t="shared" si="0"/>
        <v>61809724</v>
      </c>
      <c r="R14" s="9"/>
      <c r="S14" s="8">
        <v>31596</v>
      </c>
      <c r="T14" s="9"/>
      <c r="U14" s="8">
        <v>1921383381655</v>
      </c>
      <c r="V14" s="9"/>
      <c r="W14" s="8">
        <v>1952412745693</v>
      </c>
      <c r="X14" s="9"/>
      <c r="Y14" s="11">
        <v>2.0042559858086461E-2</v>
      </c>
    </row>
    <row r="15" spans="1:25" s="4" customFormat="1" ht="21" x14ac:dyDescent="0.55000000000000004">
      <c r="A15" s="7" t="s">
        <v>21</v>
      </c>
      <c r="C15" s="8">
        <v>202914567</v>
      </c>
      <c r="D15" s="9"/>
      <c r="E15" s="8">
        <v>5667981335284</v>
      </c>
      <c r="F15" s="9"/>
      <c r="G15" s="8">
        <v>5671214021181</v>
      </c>
      <c r="H15" s="9"/>
      <c r="I15" s="8">
        <v>6786042139</v>
      </c>
      <c r="J15" s="9"/>
      <c r="K15" s="8">
        <v>192407909867551</v>
      </c>
      <c r="L15" s="9"/>
      <c r="M15" s="10">
        <v>-6906431955</v>
      </c>
      <c r="N15" s="9"/>
      <c r="O15" s="8">
        <v>195817133200805</v>
      </c>
      <c r="P15" s="9"/>
      <c r="Q15" s="8">
        <f t="shared" si="0"/>
        <v>82524751</v>
      </c>
      <c r="R15" s="9"/>
      <c r="S15" s="8">
        <v>28748</v>
      </c>
      <c r="T15" s="9"/>
      <c r="U15" s="8">
        <v>2370144143954</v>
      </c>
      <c r="V15" s="9"/>
      <c r="W15" s="8">
        <v>2372317748306</v>
      </c>
      <c r="X15" s="9"/>
      <c r="Y15" s="11">
        <v>2.4353109032766121E-2</v>
      </c>
    </row>
    <row r="16" spans="1:25" s="4" customFormat="1" ht="21" x14ac:dyDescent="0.55000000000000004">
      <c r="A16" s="7" t="s">
        <v>23</v>
      </c>
      <c r="C16" s="8">
        <v>149302989</v>
      </c>
      <c r="D16" s="9"/>
      <c r="E16" s="8">
        <v>2907189306316</v>
      </c>
      <c r="F16" s="9"/>
      <c r="G16" s="8">
        <v>3525435172621</v>
      </c>
      <c r="H16" s="9"/>
      <c r="I16" s="8">
        <v>32123906</v>
      </c>
      <c r="J16" s="9"/>
      <c r="K16" s="8">
        <v>730502275163</v>
      </c>
      <c r="L16" s="9"/>
      <c r="M16" s="10">
        <v>-51100596</v>
      </c>
      <c r="N16" s="9"/>
      <c r="O16" s="8">
        <v>1190270680606</v>
      </c>
      <c r="P16" s="9"/>
      <c r="Q16" s="8">
        <f t="shared" si="0"/>
        <v>130326299</v>
      </c>
      <c r="R16" s="9"/>
      <c r="S16" s="8">
        <v>22984</v>
      </c>
      <c r="T16" s="9"/>
      <c r="U16" s="8">
        <v>2624706755710</v>
      </c>
      <c r="V16" s="9"/>
      <c r="W16" s="8">
        <v>2994610892909</v>
      </c>
      <c r="X16" s="9"/>
      <c r="Y16" s="11">
        <v>3.0741280605347962E-2</v>
      </c>
    </row>
    <row r="17" spans="1:25" s="4" customFormat="1" ht="21" x14ac:dyDescent="0.55000000000000004">
      <c r="A17" s="7" t="s">
        <v>24</v>
      </c>
      <c r="C17" s="8">
        <v>46925401</v>
      </c>
      <c r="D17" s="9"/>
      <c r="E17" s="8">
        <v>566519498934</v>
      </c>
      <c r="F17" s="9"/>
      <c r="G17" s="8">
        <v>602265642398</v>
      </c>
      <c r="H17" s="9"/>
      <c r="I17" s="8">
        <v>155701895</v>
      </c>
      <c r="J17" s="9"/>
      <c r="K17" s="8">
        <v>1723084996960</v>
      </c>
      <c r="L17" s="9"/>
      <c r="M17" s="10">
        <v>-79855059</v>
      </c>
      <c r="N17" s="9"/>
      <c r="O17" s="8">
        <v>884896266048</v>
      </c>
      <c r="P17" s="9"/>
      <c r="Q17" s="8">
        <f t="shared" si="0"/>
        <v>122772237</v>
      </c>
      <c r="R17" s="9"/>
      <c r="S17" s="8">
        <v>10383</v>
      </c>
      <c r="T17" s="9"/>
      <c r="U17" s="8">
        <v>1357674873961</v>
      </c>
      <c r="V17" s="9"/>
      <c r="W17" s="8">
        <v>1274399955854</v>
      </c>
      <c r="X17" s="9"/>
      <c r="Y17" s="11">
        <v>1.3082396360448077E-2</v>
      </c>
    </row>
    <row r="18" spans="1:25" s="4" customFormat="1" ht="21" x14ac:dyDescent="0.55000000000000004">
      <c r="A18" s="7" t="s">
        <v>25</v>
      </c>
      <c r="C18" s="8">
        <v>45300000</v>
      </c>
      <c r="D18" s="9"/>
      <c r="E18" s="8">
        <v>710400719638</v>
      </c>
      <c r="F18" s="9"/>
      <c r="G18" s="8">
        <v>722223281923</v>
      </c>
      <c r="H18" s="9"/>
      <c r="I18" s="8">
        <v>2300000</v>
      </c>
      <c r="J18" s="9"/>
      <c r="K18" s="8">
        <v>37646477018</v>
      </c>
      <c r="L18" s="9"/>
      <c r="M18" s="10">
        <v>-42200000</v>
      </c>
      <c r="N18" s="9"/>
      <c r="O18" s="8">
        <v>685749437027</v>
      </c>
      <c r="P18" s="9"/>
      <c r="Q18" s="8">
        <f t="shared" si="0"/>
        <v>5400000</v>
      </c>
      <c r="R18" s="9"/>
      <c r="S18" s="8">
        <v>16403</v>
      </c>
      <c r="T18" s="9"/>
      <c r="U18" s="8">
        <v>86261095799</v>
      </c>
      <c r="V18" s="9"/>
      <c r="W18" s="8">
        <v>88543537526</v>
      </c>
      <c r="X18" s="9"/>
      <c r="Y18" s="11">
        <v>9.089467146874622E-4</v>
      </c>
    </row>
    <row r="19" spans="1:25" s="4" customFormat="1" ht="21" x14ac:dyDescent="0.55000000000000004">
      <c r="A19" s="7" t="s">
        <v>26</v>
      </c>
      <c r="C19" s="8">
        <v>91409742</v>
      </c>
      <c r="D19" s="9"/>
      <c r="E19" s="8">
        <v>3037143406687</v>
      </c>
      <c r="F19" s="9"/>
      <c r="G19" s="8">
        <v>3442018336488</v>
      </c>
      <c r="H19" s="9"/>
      <c r="I19" s="8">
        <v>78721228</v>
      </c>
      <c r="J19" s="9"/>
      <c r="K19" s="8">
        <v>2619714775811</v>
      </c>
      <c r="L19" s="9"/>
      <c r="M19" s="10">
        <v>-88711357</v>
      </c>
      <c r="N19" s="9"/>
      <c r="O19" s="8">
        <v>2906248793369</v>
      </c>
      <c r="P19" s="9"/>
      <c r="Q19" s="8">
        <f t="shared" si="0"/>
        <v>81419613</v>
      </c>
      <c r="R19" s="9"/>
      <c r="S19" s="8">
        <v>33761</v>
      </c>
      <c r="T19" s="9"/>
      <c r="U19" s="8">
        <v>2704061262255</v>
      </c>
      <c r="V19" s="9"/>
      <c r="W19" s="8">
        <v>2748065376453</v>
      </c>
      <c r="X19" s="9"/>
      <c r="Y19" s="11">
        <v>2.8210359168672802E-2</v>
      </c>
    </row>
    <row r="20" spans="1:25" s="4" customFormat="1" ht="21" x14ac:dyDescent="0.55000000000000004">
      <c r="A20" s="7" t="s">
        <v>27</v>
      </c>
      <c r="C20" s="8">
        <v>49700000</v>
      </c>
      <c r="D20" s="9"/>
      <c r="E20" s="8">
        <v>832762665033</v>
      </c>
      <c r="F20" s="9"/>
      <c r="G20" s="8">
        <v>842303086161</v>
      </c>
      <c r="H20" s="9"/>
      <c r="I20" s="8">
        <v>22900000</v>
      </c>
      <c r="J20" s="9"/>
      <c r="K20" s="8">
        <v>398143661282</v>
      </c>
      <c r="L20" s="9"/>
      <c r="M20" s="10">
        <v>-49700000</v>
      </c>
      <c r="N20" s="9"/>
      <c r="O20" s="8">
        <v>844929904760</v>
      </c>
      <c r="P20" s="9"/>
      <c r="Q20" s="8">
        <f t="shared" si="0"/>
        <v>22900000</v>
      </c>
      <c r="R20" s="9"/>
      <c r="S20" s="8">
        <v>17447</v>
      </c>
      <c r="T20" s="9"/>
      <c r="U20" s="8">
        <v>398143661282</v>
      </c>
      <c r="V20" s="9"/>
      <c r="W20" s="8">
        <v>399388970989</v>
      </c>
      <c r="X20" s="9"/>
      <c r="Y20" s="11">
        <v>4.0999411499259243E-3</v>
      </c>
    </row>
    <row r="21" spans="1:25" s="4" customFormat="1" ht="21" x14ac:dyDescent="0.55000000000000004">
      <c r="A21" s="7" t="s">
        <v>28</v>
      </c>
      <c r="C21" s="8">
        <v>10566707</v>
      </c>
      <c r="D21" s="9"/>
      <c r="E21" s="8">
        <v>238049990100</v>
      </c>
      <c r="F21" s="9"/>
      <c r="G21" s="8">
        <v>242427064400</v>
      </c>
      <c r="H21" s="9"/>
      <c r="I21" s="8">
        <v>0</v>
      </c>
      <c r="J21" s="9"/>
      <c r="K21" s="8">
        <v>0</v>
      </c>
      <c r="L21" s="9"/>
      <c r="M21" s="10">
        <v>-10035666</v>
      </c>
      <c r="N21" s="9"/>
      <c r="O21" s="8">
        <v>233978113556</v>
      </c>
      <c r="P21" s="9"/>
      <c r="Q21" s="8">
        <f t="shared" si="0"/>
        <v>531041</v>
      </c>
      <c r="R21" s="9"/>
      <c r="S21" s="8">
        <v>23586</v>
      </c>
      <c r="T21" s="9"/>
      <c r="U21" s="8">
        <v>11963453211</v>
      </c>
      <c r="V21" s="9"/>
      <c r="W21" s="8">
        <v>12520514383</v>
      </c>
      <c r="X21" s="9"/>
      <c r="Y21" s="11">
        <v>1.2852976888666994E-4</v>
      </c>
    </row>
    <row r="22" spans="1:25" s="4" customFormat="1" ht="21" x14ac:dyDescent="0.55000000000000004">
      <c r="A22" s="7" t="s">
        <v>29</v>
      </c>
      <c r="C22" s="8">
        <v>140382754</v>
      </c>
      <c r="D22" s="9"/>
      <c r="E22" s="8">
        <v>5083657322495</v>
      </c>
      <c r="F22" s="9"/>
      <c r="G22" s="8">
        <v>6901458031029</v>
      </c>
      <c r="H22" s="9"/>
      <c r="I22" s="8">
        <v>34868027</v>
      </c>
      <c r="J22" s="9"/>
      <c r="K22" s="8">
        <v>1527318432939</v>
      </c>
      <c r="L22" s="9"/>
      <c r="M22" s="10">
        <v>-26580745</v>
      </c>
      <c r="N22" s="9"/>
      <c r="O22" s="8">
        <v>1160838253156</v>
      </c>
      <c r="P22" s="9"/>
      <c r="Q22" s="8">
        <f t="shared" si="0"/>
        <v>148670036</v>
      </c>
      <c r="R22" s="9"/>
      <c r="S22" s="8">
        <v>40034</v>
      </c>
      <c r="T22" s="9"/>
      <c r="U22" s="8">
        <v>5618069826981</v>
      </c>
      <c r="V22" s="9"/>
      <c r="W22" s="8">
        <v>5950249220044</v>
      </c>
      <c r="X22" s="9"/>
      <c r="Y22" s="11">
        <v>6.1082487002989724E-2</v>
      </c>
    </row>
    <row r="23" spans="1:25" s="4" customFormat="1" ht="21" x14ac:dyDescent="0.55000000000000004">
      <c r="A23" s="7" t="s">
        <v>30</v>
      </c>
      <c r="C23" s="8">
        <v>111800333</v>
      </c>
      <c r="D23" s="9"/>
      <c r="E23" s="8">
        <v>2245209019000</v>
      </c>
      <c r="F23" s="9"/>
      <c r="G23" s="8">
        <v>2408534895766</v>
      </c>
      <c r="H23" s="9"/>
      <c r="I23" s="8">
        <v>99572640</v>
      </c>
      <c r="J23" s="9"/>
      <c r="K23" s="8">
        <v>2100779883079</v>
      </c>
      <c r="L23" s="9"/>
      <c r="M23" s="10">
        <v>-96970855</v>
      </c>
      <c r="N23" s="9"/>
      <c r="O23" s="8">
        <v>2092836864446</v>
      </c>
      <c r="P23" s="9"/>
      <c r="Q23" s="8">
        <f t="shared" si="0"/>
        <v>114402118</v>
      </c>
      <c r="R23" s="9"/>
      <c r="S23" s="8">
        <v>19745</v>
      </c>
      <c r="T23" s="9"/>
      <c r="U23" s="8">
        <v>2359004431961</v>
      </c>
      <c r="V23" s="9"/>
      <c r="W23" s="8">
        <v>2258259925059</v>
      </c>
      <c r="X23" s="9"/>
      <c r="Y23" s="11">
        <v>2.3182244544837551E-2</v>
      </c>
    </row>
    <row r="24" spans="1:25" s="4" customFormat="1" ht="21" x14ac:dyDescent="0.55000000000000004">
      <c r="A24" s="7" t="s">
        <v>31</v>
      </c>
      <c r="C24" s="8">
        <v>104662981</v>
      </c>
      <c r="D24" s="9"/>
      <c r="E24" s="8">
        <v>2051494911432</v>
      </c>
      <c r="F24" s="9"/>
      <c r="G24" s="8">
        <v>2484760743218</v>
      </c>
      <c r="H24" s="9"/>
      <c r="I24" s="8">
        <v>139816737</v>
      </c>
      <c r="J24" s="9"/>
      <c r="K24" s="8">
        <v>3759091347846</v>
      </c>
      <c r="L24" s="9"/>
      <c r="M24" s="10">
        <v>-205516737</v>
      </c>
      <c r="N24" s="9"/>
      <c r="O24" s="8">
        <v>5611781880736</v>
      </c>
      <c r="P24" s="9"/>
      <c r="Q24" s="8">
        <f t="shared" si="0"/>
        <v>38962981</v>
      </c>
      <c r="R24" s="9"/>
      <c r="S24" s="8">
        <v>29817</v>
      </c>
      <c r="T24" s="9"/>
      <c r="U24" s="8">
        <v>1030238101331</v>
      </c>
      <c r="V24" s="9"/>
      <c r="W24" s="8">
        <v>1161445529492</v>
      </c>
      <c r="X24" s="9"/>
      <c r="Y24" s="11">
        <v>1.1922858831003889E-2</v>
      </c>
    </row>
    <row r="25" spans="1:25" s="4" customFormat="1" ht="21" x14ac:dyDescent="0.55000000000000004">
      <c r="A25" s="7" t="s">
        <v>32</v>
      </c>
      <c r="C25" s="8">
        <v>26200000</v>
      </c>
      <c r="D25" s="9"/>
      <c r="E25" s="8">
        <v>465815317229</v>
      </c>
      <c r="F25" s="9"/>
      <c r="G25" s="8">
        <v>470142770901</v>
      </c>
      <c r="H25" s="9"/>
      <c r="I25" s="8">
        <v>94000000</v>
      </c>
      <c r="J25" s="9"/>
      <c r="K25" s="8">
        <v>1723893626157</v>
      </c>
      <c r="L25" s="9"/>
      <c r="M25" s="10">
        <v>-39000000</v>
      </c>
      <c r="N25" s="9"/>
      <c r="O25" s="8">
        <v>708411507356</v>
      </c>
      <c r="P25" s="9"/>
      <c r="Q25" s="8">
        <f t="shared" si="0"/>
        <v>81200000</v>
      </c>
      <c r="R25" s="9"/>
      <c r="S25" s="8">
        <v>18461</v>
      </c>
      <c r="T25" s="9"/>
      <c r="U25" s="8">
        <v>1487546437400</v>
      </c>
      <c r="V25" s="9"/>
      <c r="W25" s="8">
        <v>1498480431508</v>
      </c>
      <c r="X25" s="9"/>
      <c r="Y25" s="11">
        <v>1.538270215195205E-2</v>
      </c>
    </row>
    <row r="26" spans="1:25" s="4" customFormat="1" ht="21" x14ac:dyDescent="0.55000000000000004">
      <c r="A26" s="7" t="s">
        <v>33</v>
      </c>
      <c r="C26" s="8">
        <v>61545443</v>
      </c>
      <c r="D26" s="9"/>
      <c r="E26" s="8">
        <v>788820798978</v>
      </c>
      <c r="F26" s="9"/>
      <c r="G26" s="8">
        <v>804797040554</v>
      </c>
      <c r="H26" s="9"/>
      <c r="I26" s="8">
        <v>60491931</v>
      </c>
      <c r="J26" s="9"/>
      <c r="K26" s="8">
        <v>754671500265</v>
      </c>
      <c r="L26" s="9"/>
      <c r="M26" s="10">
        <v>-57430578</v>
      </c>
      <c r="N26" s="9"/>
      <c r="O26" s="8">
        <v>715851152535</v>
      </c>
      <c r="P26" s="9"/>
      <c r="Q26" s="8">
        <f t="shared" si="0"/>
        <v>64606796</v>
      </c>
      <c r="R26" s="9"/>
      <c r="S26" s="8">
        <v>12769</v>
      </c>
      <c r="T26" s="9"/>
      <c r="U26" s="8">
        <v>816863761468</v>
      </c>
      <c r="V26" s="9"/>
      <c r="W26" s="8">
        <v>824741437796</v>
      </c>
      <c r="X26" s="9"/>
      <c r="Y26" s="11">
        <v>8.466411454716969E-3</v>
      </c>
    </row>
    <row r="27" spans="1:25" s="4" customFormat="1" ht="21" x14ac:dyDescent="0.55000000000000004">
      <c r="A27" s="7" t="s">
        <v>34</v>
      </c>
      <c r="C27" s="8">
        <v>6300000</v>
      </c>
      <c r="D27" s="9"/>
      <c r="E27" s="8">
        <v>221009880707</v>
      </c>
      <c r="F27" s="9"/>
      <c r="G27" s="8">
        <v>272840552933</v>
      </c>
      <c r="H27" s="9"/>
      <c r="I27" s="8">
        <v>0</v>
      </c>
      <c r="J27" s="9"/>
      <c r="K27" s="8">
        <v>0</v>
      </c>
      <c r="L27" s="9"/>
      <c r="M27" s="10">
        <v>-2478025</v>
      </c>
      <c r="N27" s="9"/>
      <c r="O27" s="8">
        <v>108148591166</v>
      </c>
      <c r="P27" s="9"/>
      <c r="Q27" s="8">
        <f t="shared" si="0"/>
        <v>3821975</v>
      </c>
      <c r="R27" s="9"/>
      <c r="S27" s="8">
        <v>44574</v>
      </c>
      <c r="T27" s="9"/>
      <c r="U27" s="8">
        <v>134078450606</v>
      </c>
      <c r="V27" s="9"/>
      <c r="W27" s="8">
        <v>170297893137</v>
      </c>
      <c r="X27" s="9"/>
      <c r="Y27" s="11">
        <v>1.7481988500811761E-3</v>
      </c>
    </row>
    <row r="28" spans="1:25" s="4" customFormat="1" ht="21" x14ac:dyDescent="0.55000000000000004">
      <c r="A28" s="7" t="s">
        <v>36</v>
      </c>
      <c r="C28" s="8">
        <v>10000000</v>
      </c>
      <c r="D28" s="9"/>
      <c r="E28" s="8">
        <v>425543947175</v>
      </c>
      <c r="F28" s="9"/>
      <c r="G28" s="8">
        <v>431770725813</v>
      </c>
      <c r="H28" s="9"/>
      <c r="I28" s="8">
        <v>16890752</v>
      </c>
      <c r="J28" s="9"/>
      <c r="K28" s="8">
        <v>746565424671</v>
      </c>
      <c r="L28" s="9"/>
      <c r="M28" s="10">
        <v>-10000000</v>
      </c>
      <c r="N28" s="9"/>
      <c r="O28" s="8">
        <v>434275201998</v>
      </c>
      <c r="P28" s="9"/>
      <c r="Q28" s="8">
        <f t="shared" si="0"/>
        <v>16890752</v>
      </c>
      <c r="R28" s="9"/>
      <c r="S28" s="8">
        <v>44475</v>
      </c>
      <c r="T28" s="9"/>
      <c r="U28" s="8">
        <v>746565424671</v>
      </c>
      <c r="V28" s="9"/>
      <c r="W28" s="8">
        <v>750939184228</v>
      </c>
      <c r="X28" s="9"/>
      <c r="Y28" s="11">
        <v>7.7087918949894554E-3</v>
      </c>
    </row>
    <row r="29" spans="1:25" s="4" customFormat="1" ht="21" x14ac:dyDescent="0.55000000000000004">
      <c r="A29" s="7" t="s">
        <v>37</v>
      </c>
      <c r="C29" s="8">
        <v>57465230</v>
      </c>
      <c r="D29" s="9"/>
      <c r="E29" s="8">
        <v>795195920574</v>
      </c>
      <c r="F29" s="9"/>
      <c r="G29" s="8">
        <v>781028867104</v>
      </c>
      <c r="H29" s="9"/>
      <c r="I29" s="8">
        <v>317114043</v>
      </c>
      <c r="J29" s="9"/>
      <c r="K29" s="8">
        <v>4077195129778</v>
      </c>
      <c r="L29" s="9"/>
      <c r="M29" s="10">
        <v>-268348675</v>
      </c>
      <c r="N29" s="9"/>
      <c r="O29" s="8">
        <v>3461251139167</v>
      </c>
      <c r="P29" s="9"/>
      <c r="Q29" s="8">
        <f t="shared" si="0"/>
        <v>106230598</v>
      </c>
      <c r="R29" s="9"/>
      <c r="S29" s="8">
        <v>13689</v>
      </c>
      <c r="T29" s="9"/>
      <c r="U29" s="8">
        <v>1370845331315</v>
      </c>
      <c r="V29" s="9"/>
      <c r="W29" s="8">
        <v>1453798024545</v>
      </c>
      <c r="X29" s="9"/>
      <c r="Y29" s="11">
        <v>1.4924013374112999E-2</v>
      </c>
    </row>
    <row r="30" spans="1:25" s="4" customFormat="1" ht="21" x14ac:dyDescent="0.55000000000000004">
      <c r="A30" s="7" t="s">
        <v>39</v>
      </c>
      <c r="C30" s="8">
        <v>2005872</v>
      </c>
      <c r="D30" s="9"/>
      <c r="E30" s="8">
        <v>205037588867</v>
      </c>
      <c r="F30" s="9"/>
      <c r="G30" s="8">
        <v>206239891418</v>
      </c>
      <c r="H30" s="9"/>
      <c r="I30" s="8">
        <v>3222488</v>
      </c>
      <c r="J30" s="9"/>
      <c r="K30" s="8">
        <v>339008935132</v>
      </c>
      <c r="L30" s="9"/>
      <c r="M30" s="10">
        <v>-3023873</v>
      </c>
      <c r="N30" s="9"/>
      <c r="O30" s="8">
        <v>316621521845</v>
      </c>
      <c r="P30" s="9"/>
      <c r="Q30" s="8">
        <f t="shared" si="0"/>
        <v>2204487</v>
      </c>
      <c r="R30" s="9"/>
      <c r="S30" s="8">
        <v>105893</v>
      </c>
      <c r="T30" s="9"/>
      <c r="U30" s="8">
        <v>231255660762</v>
      </c>
      <c r="V30" s="9"/>
      <c r="W30" s="8">
        <v>233353660986</v>
      </c>
      <c r="X30" s="9"/>
      <c r="Y30" s="11">
        <v>2.39549999288467E-3</v>
      </c>
    </row>
    <row r="31" spans="1:25" s="4" customFormat="1" ht="21" x14ac:dyDescent="0.55000000000000004">
      <c r="A31" s="7" t="s">
        <v>41</v>
      </c>
      <c r="C31" s="8">
        <v>155500000</v>
      </c>
      <c r="D31" s="9"/>
      <c r="E31" s="8">
        <v>1687819277138</v>
      </c>
      <c r="F31" s="9"/>
      <c r="G31" s="8">
        <v>1698366496331</v>
      </c>
      <c r="H31" s="9"/>
      <c r="I31" s="8">
        <v>13300000</v>
      </c>
      <c r="J31" s="9"/>
      <c r="K31" s="8">
        <v>149280326762</v>
      </c>
      <c r="L31" s="9"/>
      <c r="M31" s="10">
        <v>-72800000</v>
      </c>
      <c r="N31" s="9"/>
      <c r="O31" s="8">
        <v>801303010628</v>
      </c>
      <c r="P31" s="9"/>
      <c r="Q31" s="8">
        <f t="shared" si="0"/>
        <v>96000000</v>
      </c>
      <c r="R31" s="9"/>
      <c r="S31" s="8">
        <v>11247</v>
      </c>
      <c r="T31" s="9"/>
      <c r="U31" s="8">
        <v>1046917974488</v>
      </c>
      <c r="V31" s="9"/>
      <c r="W31" s="8">
        <v>1079313856200</v>
      </c>
      <c r="X31" s="9"/>
      <c r="Y31" s="11">
        <v>1.1079733328042974E-2</v>
      </c>
    </row>
    <row r="32" spans="1:25" s="4" customFormat="1" ht="21" x14ac:dyDescent="0.55000000000000004">
      <c r="A32" s="7" t="s">
        <v>43</v>
      </c>
      <c r="C32" s="8">
        <v>0</v>
      </c>
      <c r="D32" s="9"/>
      <c r="E32" s="8">
        <v>0</v>
      </c>
      <c r="F32" s="9"/>
      <c r="G32" s="8">
        <v>0</v>
      </c>
      <c r="H32" s="9"/>
      <c r="I32" s="8">
        <v>2270000</v>
      </c>
      <c r="J32" s="9"/>
      <c r="K32" s="8">
        <v>266018928310</v>
      </c>
      <c r="L32" s="9"/>
      <c r="M32" s="10">
        <v>-1205000</v>
      </c>
      <c r="N32" s="9"/>
      <c r="O32" s="8">
        <v>141289880145</v>
      </c>
      <c r="P32" s="9"/>
      <c r="Q32" s="8">
        <f t="shared" si="0"/>
        <v>1065000</v>
      </c>
      <c r="R32" s="9"/>
      <c r="S32" s="8">
        <v>118154</v>
      </c>
      <c r="T32" s="9"/>
      <c r="U32" s="8">
        <v>125552220857</v>
      </c>
      <c r="V32" s="9"/>
      <c r="W32" s="8">
        <v>125787608709</v>
      </c>
      <c r="X32" s="9"/>
      <c r="Y32" s="11">
        <v>1.2912770020156959E-3</v>
      </c>
    </row>
    <row r="33" spans="1:25" s="4" customFormat="1" ht="21" x14ac:dyDescent="0.55000000000000004">
      <c r="A33" s="7" t="s">
        <v>44</v>
      </c>
      <c r="C33" s="8">
        <v>0</v>
      </c>
      <c r="D33" s="9"/>
      <c r="E33" s="8">
        <v>0</v>
      </c>
      <c r="F33" s="9"/>
      <c r="G33" s="8">
        <v>0</v>
      </c>
      <c r="H33" s="9"/>
      <c r="I33" s="8">
        <v>118850000</v>
      </c>
      <c r="J33" s="9"/>
      <c r="K33" s="8">
        <v>2704837351950</v>
      </c>
      <c r="L33" s="9"/>
      <c r="M33" s="10">
        <v>-75750000</v>
      </c>
      <c r="N33" s="9"/>
      <c r="O33" s="8">
        <v>1729041492685</v>
      </c>
      <c r="P33" s="9"/>
      <c r="Q33" s="8">
        <f t="shared" si="0"/>
        <v>43100000</v>
      </c>
      <c r="R33" s="9"/>
      <c r="S33" s="8">
        <v>23026</v>
      </c>
      <c r="T33" s="9"/>
      <c r="U33" s="8">
        <v>991723041836</v>
      </c>
      <c r="V33" s="9"/>
      <c r="W33" s="8">
        <v>992054644904</v>
      </c>
      <c r="X33" s="9"/>
      <c r="Y33" s="11">
        <v>1.0183970908222912E-2</v>
      </c>
    </row>
    <row r="34" spans="1:25" s="4" customFormat="1" ht="21" x14ac:dyDescent="0.55000000000000004">
      <c r="A34" s="7" t="s">
        <v>45</v>
      </c>
      <c r="C34" s="8">
        <v>0</v>
      </c>
      <c r="D34" s="9"/>
      <c r="E34" s="8">
        <v>0</v>
      </c>
      <c r="F34" s="9"/>
      <c r="G34" s="8">
        <v>0</v>
      </c>
      <c r="H34" s="9"/>
      <c r="I34" s="8">
        <v>16400000</v>
      </c>
      <c r="J34" s="9"/>
      <c r="K34" s="8">
        <v>646503870808</v>
      </c>
      <c r="L34" s="9"/>
      <c r="M34" s="10">
        <v>-14750000</v>
      </c>
      <c r="N34" s="9"/>
      <c r="O34" s="8">
        <v>584213623992</v>
      </c>
      <c r="P34" s="9"/>
      <c r="Q34" s="8">
        <f t="shared" si="0"/>
        <v>1650000</v>
      </c>
      <c r="R34" s="9"/>
      <c r="S34" s="8">
        <v>40291</v>
      </c>
      <c r="T34" s="9"/>
      <c r="U34" s="8">
        <v>66460398220</v>
      </c>
      <c r="V34" s="9"/>
      <c r="W34" s="8">
        <v>66455635445</v>
      </c>
      <c r="X34" s="9"/>
      <c r="Y34" s="11">
        <v>6.8220259996347162E-4</v>
      </c>
    </row>
    <row r="35" spans="1:25" s="4" customFormat="1" ht="21" x14ac:dyDescent="0.55000000000000004">
      <c r="A35" s="7" t="s">
        <v>46</v>
      </c>
      <c r="C35" s="8">
        <v>0</v>
      </c>
      <c r="D35" s="9"/>
      <c r="E35" s="8">
        <v>0</v>
      </c>
      <c r="F35" s="9"/>
      <c r="G35" s="8">
        <v>0</v>
      </c>
      <c r="H35" s="9"/>
      <c r="I35" s="8">
        <v>26973000</v>
      </c>
      <c r="J35" s="9"/>
      <c r="K35" s="8">
        <v>3576437030063</v>
      </c>
      <c r="L35" s="9"/>
      <c r="M35" s="10">
        <v>-1137000</v>
      </c>
      <c r="N35" s="9"/>
      <c r="O35" s="8">
        <v>150008322033</v>
      </c>
      <c r="P35" s="9"/>
      <c r="Q35" s="8">
        <f t="shared" si="0"/>
        <v>25836000</v>
      </c>
      <c r="R35" s="9"/>
      <c r="S35" s="8">
        <v>132607</v>
      </c>
      <c r="T35" s="9"/>
      <c r="U35" s="8">
        <v>3426322709816</v>
      </c>
      <c r="V35" s="9"/>
      <c r="W35" s="8">
        <v>3424771101796</v>
      </c>
      <c r="X35" s="9"/>
      <c r="Y35" s="11">
        <v>3.5157104950995992E-2</v>
      </c>
    </row>
    <row r="36" spans="1:25" s="4" customFormat="1" ht="21" x14ac:dyDescent="0.55000000000000004">
      <c r="A36" s="7" t="s">
        <v>47</v>
      </c>
      <c r="C36" s="8">
        <v>0</v>
      </c>
      <c r="D36" s="9"/>
      <c r="E36" s="8">
        <v>0</v>
      </c>
      <c r="F36" s="9"/>
      <c r="G36" s="8">
        <v>0</v>
      </c>
      <c r="H36" s="9"/>
      <c r="I36" s="8">
        <v>2380000</v>
      </c>
      <c r="J36" s="9"/>
      <c r="K36" s="8">
        <v>52083038529</v>
      </c>
      <c r="L36" s="9"/>
      <c r="M36" s="10">
        <v>-1800000</v>
      </c>
      <c r="N36" s="9"/>
      <c r="O36" s="8">
        <v>39680762326</v>
      </c>
      <c r="P36" s="9"/>
      <c r="Q36" s="8">
        <f t="shared" si="0"/>
        <v>580000</v>
      </c>
      <c r="R36" s="9"/>
      <c r="S36" s="8">
        <v>22165</v>
      </c>
      <c r="T36" s="9"/>
      <c r="U36" s="8">
        <v>12844774759</v>
      </c>
      <c r="V36" s="9"/>
      <c r="W36" s="8">
        <v>12850959461</v>
      </c>
      <c r="X36" s="9"/>
      <c r="Y36" s="11">
        <v>1.3192196414365913E-4</v>
      </c>
    </row>
    <row r="37" spans="1:25" s="4" customFormat="1" ht="21.75" thickBot="1" x14ac:dyDescent="0.6">
      <c r="A37" s="7" t="s">
        <v>48</v>
      </c>
      <c r="C37" s="8">
        <v>0</v>
      </c>
      <c r="D37" s="9"/>
      <c r="E37" s="8">
        <v>0</v>
      </c>
      <c r="F37" s="9"/>
      <c r="G37" s="8">
        <v>0</v>
      </c>
      <c r="H37" s="9"/>
      <c r="I37" s="8">
        <v>1322642</v>
      </c>
      <c r="J37" s="9"/>
      <c r="K37" s="8">
        <v>37754762664</v>
      </c>
      <c r="L37" s="9"/>
      <c r="M37" s="10">
        <v>-1322642</v>
      </c>
      <c r="N37" s="9"/>
      <c r="O37" s="8">
        <v>38401970948</v>
      </c>
      <c r="P37" s="9"/>
      <c r="Q37" s="8">
        <f t="shared" si="0"/>
        <v>0</v>
      </c>
      <c r="R37" s="9"/>
      <c r="S37" s="8">
        <v>0</v>
      </c>
      <c r="T37" s="9"/>
      <c r="U37" s="8">
        <v>0</v>
      </c>
      <c r="V37" s="9"/>
      <c r="W37" s="8">
        <v>0</v>
      </c>
      <c r="X37" s="9"/>
      <c r="Y37" s="11">
        <v>0</v>
      </c>
    </row>
    <row r="38" spans="1:25" s="12" customFormat="1" ht="24.75" thickBot="1" x14ac:dyDescent="0.3">
      <c r="A38" s="12" t="s">
        <v>49</v>
      </c>
      <c r="C38" s="12" t="s">
        <v>49</v>
      </c>
      <c r="E38" s="13">
        <f>SUM(E10:E37)</f>
        <v>60842396709036</v>
      </c>
      <c r="G38" s="13">
        <f>SUM(G10:G37)</f>
        <v>62461894713717</v>
      </c>
      <c r="I38" s="12" t="s">
        <v>49</v>
      </c>
      <c r="K38" s="13">
        <f>SUM(K10:K37)</f>
        <v>260076917955017</v>
      </c>
      <c r="M38" s="12" t="s">
        <v>49</v>
      </c>
      <c r="O38" s="13">
        <f>SUM(O10:O37)</f>
        <v>272239102106404</v>
      </c>
      <c r="Q38" s="12" t="s">
        <v>49</v>
      </c>
      <c r="S38" s="12" t="s">
        <v>49</v>
      </c>
      <c r="U38" s="13">
        <f>SUM(U10:U37)</f>
        <v>50778991260185</v>
      </c>
      <c r="W38" s="13">
        <f>SUM(W10:W37)</f>
        <v>52363015115789</v>
      </c>
      <c r="Y38" s="14">
        <f>SUM(Y10:Y37)</f>
        <v>0.53753432368398912</v>
      </c>
    </row>
    <row r="39" spans="1:25" ht="19.5" thickTop="1" x14ac:dyDescent="0.45"/>
    <row r="41" spans="1:25" x14ac:dyDescent="0.45">
      <c r="Y41" s="2"/>
    </row>
  </sheetData>
  <mergeCells count="19">
    <mergeCell ref="A7:A9"/>
    <mergeCell ref="C7:G7"/>
    <mergeCell ref="I7:O7"/>
    <mergeCell ref="Q7:Y7"/>
    <mergeCell ref="C8:C9"/>
    <mergeCell ref="U8:U9"/>
    <mergeCell ref="W8:W9"/>
    <mergeCell ref="Y8:Y9"/>
    <mergeCell ref="E8:E9"/>
    <mergeCell ref="G8:G9"/>
    <mergeCell ref="I8:K8"/>
    <mergeCell ref="M8:O8"/>
    <mergeCell ref="Q8:Q9"/>
    <mergeCell ref="S8:S9"/>
    <mergeCell ref="A2:Y2"/>
    <mergeCell ref="A3:Y3"/>
    <mergeCell ref="A4:Y4"/>
    <mergeCell ref="A5:Y5"/>
    <mergeCell ref="A6:Y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9"/>
  <sheetViews>
    <sheetView rightToLeft="1" workbookViewId="0">
      <selection activeCell="Y29" sqref="Y29"/>
    </sheetView>
  </sheetViews>
  <sheetFormatPr defaultRowHeight="18.75" x14ac:dyDescent="0.45"/>
  <cols>
    <col min="1" max="1" width="32.42578125" style="1" customWidth="1"/>
    <col min="2" max="2" width="1" style="1" customWidth="1"/>
    <col min="3" max="3" width="16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14" style="1" customWidth="1"/>
    <col min="10" max="10" width="1" style="1" customWidth="1"/>
    <col min="11" max="11" width="22" style="1" customWidth="1"/>
    <col min="12" max="12" width="1" style="1" customWidth="1"/>
    <col min="13" max="13" width="15" style="1" customWidth="1"/>
    <col min="14" max="14" width="1" style="1" customWidth="1"/>
    <col min="15" max="15" width="24" style="1" customWidth="1"/>
    <col min="16" max="16" width="1" style="1" customWidth="1"/>
    <col min="17" max="17" width="16" style="1" customWidth="1"/>
    <col min="18" max="18" width="1" style="1" customWidth="1"/>
    <col min="19" max="19" width="23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1" spans="1:32" s="4" customFormat="1" x14ac:dyDescent="0.45"/>
    <row r="2" spans="1:32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  <c r="T2" s="64" t="s">
        <v>0</v>
      </c>
      <c r="U2" s="64" t="s">
        <v>0</v>
      </c>
      <c r="V2" s="64" t="s">
        <v>0</v>
      </c>
      <c r="W2" s="64" t="s">
        <v>0</v>
      </c>
      <c r="X2" s="64" t="s">
        <v>0</v>
      </c>
      <c r="Y2" s="64" t="s">
        <v>0</v>
      </c>
    </row>
    <row r="3" spans="1:32" s="4" customFormat="1" ht="26.25" x14ac:dyDescent="0.45">
      <c r="A3" s="64" t="s">
        <v>1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 t="s">
        <v>1</v>
      </c>
      <c r="H3" s="64" t="s">
        <v>1</v>
      </c>
      <c r="I3" s="64" t="s">
        <v>1</v>
      </c>
      <c r="J3" s="64" t="s">
        <v>1</v>
      </c>
      <c r="K3" s="64" t="s">
        <v>1</v>
      </c>
      <c r="L3" s="64" t="s">
        <v>1</v>
      </c>
      <c r="M3" s="64" t="s">
        <v>1</v>
      </c>
      <c r="N3" s="64" t="s">
        <v>1</v>
      </c>
      <c r="O3" s="64" t="s">
        <v>1</v>
      </c>
      <c r="P3" s="64" t="s">
        <v>1</v>
      </c>
      <c r="Q3" s="64" t="s">
        <v>1</v>
      </c>
      <c r="R3" s="64" t="s">
        <v>1</v>
      </c>
      <c r="S3" s="64" t="s">
        <v>1</v>
      </c>
      <c r="T3" s="64" t="s">
        <v>1</v>
      </c>
      <c r="U3" s="64" t="s">
        <v>1</v>
      </c>
      <c r="V3" s="64" t="s">
        <v>1</v>
      </c>
      <c r="W3" s="64" t="s">
        <v>1</v>
      </c>
      <c r="X3" s="64" t="s">
        <v>1</v>
      </c>
      <c r="Y3" s="64" t="s">
        <v>1</v>
      </c>
    </row>
    <row r="4" spans="1:32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  <c r="T4" s="64" t="s">
        <v>2</v>
      </c>
      <c r="U4" s="64" t="s">
        <v>2</v>
      </c>
      <c r="V4" s="64" t="s">
        <v>2</v>
      </c>
      <c r="W4" s="64" t="s">
        <v>2</v>
      </c>
      <c r="X4" s="64" t="s">
        <v>2</v>
      </c>
      <c r="Y4" s="64" t="s">
        <v>2</v>
      </c>
    </row>
    <row r="5" spans="1:32" s="16" customFormat="1" ht="28.5" x14ac:dyDescent="0.4">
      <c r="A5" s="65" t="s">
        <v>119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15"/>
      <c r="AA5" s="15"/>
      <c r="AB5" s="15"/>
      <c r="AC5" s="15"/>
      <c r="AD5" s="15"/>
      <c r="AE5" s="15"/>
      <c r="AF5" s="15"/>
    </row>
    <row r="6" spans="1:32" s="4" customFormat="1" ht="27" thickBot="1" x14ac:dyDescent="0.5">
      <c r="A6" s="17" t="s">
        <v>50</v>
      </c>
      <c r="C6" s="66" t="s">
        <v>115</v>
      </c>
      <c r="D6" s="66" t="s">
        <v>4</v>
      </c>
      <c r="E6" s="66" t="s">
        <v>4</v>
      </c>
      <c r="F6" s="66" t="s">
        <v>4</v>
      </c>
      <c r="G6" s="66" t="s">
        <v>4</v>
      </c>
      <c r="I6" s="66" t="s">
        <v>5</v>
      </c>
      <c r="J6" s="66" t="s">
        <v>5</v>
      </c>
      <c r="K6" s="66" t="s">
        <v>5</v>
      </c>
      <c r="L6" s="66" t="s">
        <v>5</v>
      </c>
      <c r="M6" s="66" t="s">
        <v>5</v>
      </c>
      <c r="N6" s="66" t="s">
        <v>5</v>
      </c>
      <c r="O6" s="66" t="s">
        <v>5</v>
      </c>
      <c r="Q6" s="66" t="s">
        <v>6</v>
      </c>
      <c r="R6" s="66" t="s">
        <v>6</v>
      </c>
      <c r="S6" s="66" t="s">
        <v>6</v>
      </c>
      <c r="T6" s="66" t="s">
        <v>6</v>
      </c>
      <c r="U6" s="66" t="s">
        <v>6</v>
      </c>
      <c r="V6" s="66" t="s">
        <v>6</v>
      </c>
      <c r="W6" s="66" t="s">
        <v>6</v>
      </c>
      <c r="X6" s="66" t="s">
        <v>6</v>
      </c>
      <c r="Y6" s="66" t="s">
        <v>6</v>
      </c>
    </row>
    <row r="7" spans="1:32" s="4" customFormat="1" ht="27" thickBot="1" x14ac:dyDescent="0.5">
      <c r="A7" s="66" t="s">
        <v>51</v>
      </c>
      <c r="C7" s="66" t="s">
        <v>7</v>
      </c>
      <c r="E7" s="66" t="s">
        <v>8</v>
      </c>
      <c r="G7" s="66" t="s">
        <v>9</v>
      </c>
      <c r="I7" s="66" t="s">
        <v>10</v>
      </c>
      <c r="J7" s="66" t="s">
        <v>10</v>
      </c>
      <c r="K7" s="66" t="s">
        <v>10</v>
      </c>
      <c r="M7" s="66" t="s">
        <v>11</v>
      </c>
      <c r="N7" s="66" t="s">
        <v>11</v>
      </c>
      <c r="O7" s="66" t="s">
        <v>11</v>
      </c>
      <c r="Q7" s="66" t="s">
        <v>7</v>
      </c>
      <c r="S7" s="66" t="s">
        <v>52</v>
      </c>
      <c r="U7" s="66" t="s">
        <v>8</v>
      </c>
      <c r="W7" s="66" t="s">
        <v>9</v>
      </c>
      <c r="Y7" s="66" t="s">
        <v>13</v>
      </c>
    </row>
    <row r="8" spans="1:32" s="4" customFormat="1" ht="27" thickBot="1" x14ac:dyDescent="0.5">
      <c r="A8" s="66" t="s">
        <v>51</v>
      </c>
      <c r="C8" s="66" t="s">
        <v>7</v>
      </c>
      <c r="E8" s="66" t="s">
        <v>8</v>
      </c>
      <c r="G8" s="6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6" t="s">
        <v>7</v>
      </c>
      <c r="S8" s="66" t="s">
        <v>52</v>
      </c>
      <c r="U8" s="66" t="s">
        <v>8</v>
      </c>
      <c r="W8" s="66" t="s">
        <v>9</v>
      </c>
      <c r="Y8" s="66" t="s">
        <v>13</v>
      </c>
    </row>
    <row r="9" spans="1:32" s="4" customFormat="1" ht="21" x14ac:dyDescent="0.55000000000000004">
      <c r="A9" s="7" t="s">
        <v>53</v>
      </c>
      <c r="B9" s="9"/>
      <c r="C9" s="8">
        <v>33370</v>
      </c>
      <c r="D9" s="9"/>
      <c r="E9" s="8">
        <v>49985300824</v>
      </c>
      <c r="F9" s="9"/>
      <c r="G9" s="8">
        <v>69715868350</v>
      </c>
      <c r="H9" s="9"/>
      <c r="I9" s="8">
        <v>0</v>
      </c>
      <c r="J9" s="9"/>
      <c r="K9" s="8">
        <v>0</v>
      </c>
      <c r="L9" s="9"/>
      <c r="M9" s="10">
        <v>33370</v>
      </c>
      <c r="N9" s="9"/>
      <c r="O9" s="10">
        <v>72477838020</v>
      </c>
      <c r="P9" s="9"/>
      <c r="Q9" s="8">
        <f>C9+I9-M9</f>
        <v>0</v>
      </c>
      <c r="R9" s="9"/>
      <c r="S9" s="8">
        <v>0</v>
      </c>
      <c r="T9" s="9"/>
      <c r="U9" s="8">
        <v>0</v>
      </c>
      <c r="V9" s="9"/>
      <c r="W9" s="8">
        <v>0</v>
      </c>
      <c r="X9" s="9"/>
      <c r="Y9" s="11">
        <v>0</v>
      </c>
    </row>
    <row r="10" spans="1:32" s="4" customFormat="1" ht="21" x14ac:dyDescent="0.55000000000000004">
      <c r="A10" s="7" t="s">
        <v>54</v>
      </c>
      <c r="B10" s="9"/>
      <c r="C10" s="8">
        <v>23908</v>
      </c>
      <c r="D10" s="9"/>
      <c r="E10" s="8">
        <v>30001940747</v>
      </c>
      <c r="F10" s="9"/>
      <c r="G10" s="8">
        <v>41754497837</v>
      </c>
      <c r="H10" s="9"/>
      <c r="I10" s="8">
        <v>0</v>
      </c>
      <c r="J10" s="9"/>
      <c r="K10" s="8">
        <v>0</v>
      </c>
      <c r="L10" s="9"/>
      <c r="M10" s="10">
        <v>23908</v>
      </c>
      <c r="N10" s="9"/>
      <c r="O10" s="10">
        <v>43500916804</v>
      </c>
      <c r="P10" s="9"/>
      <c r="Q10" s="8">
        <f t="shared" ref="Q10:Q26" si="0">C10+I10-M10</f>
        <v>0</v>
      </c>
      <c r="R10" s="9"/>
      <c r="S10" s="8">
        <v>0</v>
      </c>
      <c r="T10" s="9"/>
      <c r="U10" s="8">
        <v>0</v>
      </c>
      <c r="V10" s="9"/>
      <c r="W10" s="8">
        <v>0</v>
      </c>
      <c r="X10" s="9"/>
      <c r="Y10" s="11">
        <v>0</v>
      </c>
    </row>
    <row r="11" spans="1:32" s="4" customFormat="1" ht="21" x14ac:dyDescent="0.55000000000000004">
      <c r="A11" s="7" t="s">
        <v>55</v>
      </c>
      <c r="B11" s="9"/>
      <c r="C11" s="8">
        <v>25461</v>
      </c>
      <c r="D11" s="9"/>
      <c r="E11" s="8">
        <v>30006899696</v>
      </c>
      <c r="F11" s="9"/>
      <c r="G11" s="8">
        <v>42241830430</v>
      </c>
      <c r="H11" s="9"/>
      <c r="I11" s="8">
        <v>2</v>
      </c>
      <c r="J11" s="9"/>
      <c r="K11" s="8">
        <v>3367090</v>
      </c>
      <c r="L11" s="9"/>
      <c r="M11" s="10">
        <v>0</v>
      </c>
      <c r="N11" s="9"/>
      <c r="O11" s="10">
        <v>0</v>
      </c>
      <c r="P11" s="9"/>
      <c r="Q11" s="8">
        <f t="shared" si="0"/>
        <v>25463</v>
      </c>
      <c r="R11" s="9"/>
      <c r="S11" s="8">
        <v>1689302</v>
      </c>
      <c r="T11" s="9"/>
      <c r="U11" s="8">
        <v>30010266786</v>
      </c>
      <c r="V11" s="9"/>
      <c r="W11" s="8">
        <v>42999116654</v>
      </c>
      <c r="X11" s="9"/>
      <c r="Y11" s="11">
        <v>4.4140890356497909E-4</v>
      </c>
    </row>
    <row r="12" spans="1:32" s="4" customFormat="1" ht="21" x14ac:dyDescent="0.55000000000000004">
      <c r="A12" s="7" t="s">
        <v>56</v>
      </c>
      <c r="B12" s="9"/>
      <c r="C12" s="8">
        <v>10619</v>
      </c>
      <c r="D12" s="9"/>
      <c r="E12" s="8">
        <v>31141143001</v>
      </c>
      <c r="F12" s="9"/>
      <c r="G12" s="8">
        <v>42917941680</v>
      </c>
      <c r="H12" s="9"/>
      <c r="I12" s="8">
        <v>0</v>
      </c>
      <c r="J12" s="9"/>
      <c r="K12" s="8">
        <v>0</v>
      </c>
      <c r="L12" s="9"/>
      <c r="M12" s="10">
        <v>0</v>
      </c>
      <c r="N12" s="9"/>
      <c r="O12" s="10">
        <v>0</v>
      </c>
      <c r="P12" s="9"/>
      <c r="Q12" s="8">
        <f t="shared" si="0"/>
        <v>10619</v>
      </c>
      <c r="R12" s="9"/>
      <c r="S12" s="8">
        <v>4113952</v>
      </c>
      <c r="T12" s="9"/>
      <c r="U12" s="8">
        <v>31141143001</v>
      </c>
      <c r="V12" s="9"/>
      <c r="W12" s="8">
        <v>43670230454</v>
      </c>
      <c r="X12" s="9"/>
      <c r="Y12" s="11">
        <v>4.4829824524632197E-4</v>
      </c>
    </row>
    <row r="13" spans="1:32" s="4" customFormat="1" ht="21" x14ac:dyDescent="0.55000000000000004">
      <c r="A13" s="7" t="s">
        <v>57</v>
      </c>
      <c r="B13" s="9"/>
      <c r="C13" s="8">
        <v>64800</v>
      </c>
      <c r="D13" s="9"/>
      <c r="E13" s="8">
        <v>99976334535</v>
      </c>
      <c r="F13" s="9"/>
      <c r="G13" s="8">
        <v>136384800623</v>
      </c>
      <c r="H13" s="9"/>
      <c r="I13" s="8">
        <v>0</v>
      </c>
      <c r="J13" s="9"/>
      <c r="K13" s="8">
        <v>0</v>
      </c>
      <c r="L13" s="9"/>
      <c r="M13" s="10">
        <v>0</v>
      </c>
      <c r="N13" s="9"/>
      <c r="O13" s="10">
        <v>0</v>
      </c>
      <c r="P13" s="9"/>
      <c r="Q13" s="8">
        <f t="shared" si="0"/>
        <v>64800</v>
      </c>
      <c r="R13" s="9"/>
      <c r="S13" s="8">
        <v>2141603</v>
      </c>
      <c r="T13" s="9"/>
      <c r="U13" s="8">
        <v>99976334535</v>
      </c>
      <c r="V13" s="9"/>
      <c r="W13" s="8">
        <v>138725606292</v>
      </c>
      <c r="X13" s="9"/>
      <c r="Y13" s="11">
        <v>1.4240924589794407E-3</v>
      </c>
    </row>
    <row r="14" spans="1:32" s="4" customFormat="1" ht="21" x14ac:dyDescent="0.55000000000000004">
      <c r="A14" s="7" t="s">
        <v>58</v>
      </c>
      <c r="B14" s="9"/>
      <c r="C14" s="8">
        <v>4649</v>
      </c>
      <c r="D14" s="9"/>
      <c r="E14" s="8">
        <v>19999765550</v>
      </c>
      <c r="F14" s="9"/>
      <c r="G14" s="8">
        <v>26459981672</v>
      </c>
      <c r="H14" s="9"/>
      <c r="I14" s="8">
        <v>4000</v>
      </c>
      <c r="J14" s="9"/>
      <c r="K14" s="8">
        <v>23688584000</v>
      </c>
      <c r="L14" s="9"/>
      <c r="M14" s="10">
        <v>4000</v>
      </c>
      <c r="N14" s="9"/>
      <c r="O14" s="10">
        <v>23201706331</v>
      </c>
      <c r="P14" s="9"/>
      <c r="Q14" s="8">
        <f t="shared" si="0"/>
        <v>4649</v>
      </c>
      <c r="R14" s="9"/>
      <c r="S14" s="8">
        <v>5920000</v>
      </c>
      <c r="T14" s="9"/>
      <c r="U14" s="8">
        <v>26480549550</v>
      </c>
      <c r="V14" s="9"/>
      <c r="W14" s="8">
        <v>27512103246</v>
      </c>
      <c r="X14" s="9"/>
      <c r="Y14" s="11">
        <v>2.8242643741504994E-4</v>
      </c>
    </row>
    <row r="15" spans="1:32" s="4" customFormat="1" ht="21" x14ac:dyDescent="0.55000000000000004">
      <c r="A15" s="7" t="s">
        <v>59</v>
      </c>
      <c r="B15" s="9"/>
      <c r="C15" s="8">
        <v>14500</v>
      </c>
      <c r="D15" s="9"/>
      <c r="E15" s="8">
        <v>60180307000</v>
      </c>
      <c r="F15" s="9"/>
      <c r="G15" s="8">
        <v>78686164321</v>
      </c>
      <c r="H15" s="9"/>
      <c r="I15" s="8">
        <v>0</v>
      </c>
      <c r="J15" s="9"/>
      <c r="K15" s="8">
        <v>0</v>
      </c>
      <c r="L15" s="9"/>
      <c r="M15" s="10">
        <v>0</v>
      </c>
      <c r="N15" s="9"/>
      <c r="O15" s="10">
        <v>0</v>
      </c>
      <c r="P15" s="9"/>
      <c r="Q15" s="8">
        <f t="shared" si="0"/>
        <v>14500</v>
      </c>
      <c r="R15" s="9"/>
      <c r="S15" s="8">
        <v>5515732</v>
      </c>
      <c r="T15" s="9"/>
      <c r="U15" s="8">
        <v>60180307000</v>
      </c>
      <c r="V15" s="9"/>
      <c r="W15" s="8">
        <v>79949127972</v>
      </c>
      <c r="X15" s="9"/>
      <c r="Y15" s="11">
        <v>8.2072050928548178E-4</v>
      </c>
    </row>
    <row r="16" spans="1:32" s="4" customFormat="1" ht="21" x14ac:dyDescent="0.55000000000000004">
      <c r="A16" s="7" t="s">
        <v>60</v>
      </c>
      <c r="B16" s="9"/>
      <c r="C16" s="8">
        <v>9179</v>
      </c>
      <c r="D16" s="9"/>
      <c r="E16" s="8">
        <v>9158200339</v>
      </c>
      <c r="F16" s="9"/>
      <c r="G16" s="8">
        <v>9085158141</v>
      </c>
      <c r="H16" s="9"/>
      <c r="I16" s="8">
        <v>0</v>
      </c>
      <c r="J16" s="9"/>
      <c r="K16" s="8">
        <v>0</v>
      </c>
      <c r="L16" s="9"/>
      <c r="M16" s="10">
        <v>0</v>
      </c>
      <c r="N16" s="9"/>
      <c r="O16" s="10">
        <v>0</v>
      </c>
      <c r="P16" s="9"/>
      <c r="Q16" s="8">
        <f t="shared" si="0"/>
        <v>9179</v>
      </c>
      <c r="R16" s="9"/>
      <c r="S16" s="8">
        <v>989920</v>
      </c>
      <c r="T16" s="9"/>
      <c r="U16" s="8">
        <v>9158200339</v>
      </c>
      <c r="V16" s="9"/>
      <c r="W16" s="8">
        <v>9085158141</v>
      </c>
      <c r="X16" s="9"/>
      <c r="Y16" s="11">
        <v>9.3264001816655869E-5</v>
      </c>
    </row>
    <row r="17" spans="1:25" s="4" customFormat="1" ht="21" x14ac:dyDescent="0.55000000000000004">
      <c r="A17" s="7" t="s">
        <v>61</v>
      </c>
      <c r="B17" s="9"/>
      <c r="C17" s="8">
        <v>20000</v>
      </c>
      <c r="D17" s="9"/>
      <c r="E17" s="8">
        <v>20000000000</v>
      </c>
      <c r="F17" s="9"/>
      <c r="G17" s="8">
        <v>18397332000</v>
      </c>
      <c r="H17" s="9"/>
      <c r="I17" s="8">
        <v>0</v>
      </c>
      <c r="J17" s="9"/>
      <c r="K17" s="8">
        <v>0</v>
      </c>
      <c r="L17" s="9"/>
      <c r="M17" s="10">
        <v>0</v>
      </c>
      <c r="N17" s="9"/>
      <c r="O17" s="10">
        <v>0</v>
      </c>
      <c r="P17" s="9"/>
      <c r="Q17" s="8">
        <f t="shared" si="0"/>
        <v>20000</v>
      </c>
      <c r="R17" s="9"/>
      <c r="S17" s="8">
        <v>920000</v>
      </c>
      <c r="T17" s="9"/>
      <c r="U17" s="8">
        <v>20000000000</v>
      </c>
      <c r="V17" s="9"/>
      <c r="W17" s="8">
        <v>18397332000</v>
      </c>
      <c r="X17" s="9"/>
      <c r="Y17" s="11">
        <v>1.8885844125557101E-4</v>
      </c>
    </row>
    <row r="18" spans="1:25" s="4" customFormat="1" ht="21" x14ac:dyDescent="0.55000000000000004">
      <c r="A18" s="7" t="s">
        <v>62</v>
      </c>
      <c r="B18" s="9"/>
      <c r="C18" s="8">
        <v>5000</v>
      </c>
      <c r="D18" s="9"/>
      <c r="E18" s="8">
        <v>5000000000</v>
      </c>
      <c r="F18" s="9"/>
      <c r="G18" s="8">
        <v>4996375000</v>
      </c>
      <c r="H18" s="9"/>
      <c r="I18" s="8">
        <v>0</v>
      </c>
      <c r="J18" s="9"/>
      <c r="K18" s="8">
        <v>0</v>
      </c>
      <c r="L18" s="9"/>
      <c r="M18" s="10">
        <v>0</v>
      </c>
      <c r="N18" s="9"/>
      <c r="O18" s="10">
        <v>0</v>
      </c>
      <c r="P18" s="9"/>
      <c r="Q18" s="8">
        <f t="shared" si="0"/>
        <v>5000</v>
      </c>
      <c r="R18" s="9"/>
      <c r="S18" s="8">
        <v>1000000</v>
      </c>
      <c r="T18" s="9"/>
      <c r="U18" s="8">
        <v>5000000000</v>
      </c>
      <c r="V18" s="9"/>
      <c r="W18" s="8">
        <v>4996375000</v>
      </c>
      <c r="X18" s="9"/>
      <c r="Y18" s="11">
        <v>5.1290458552811003E-5</v>
      </c>
    </row>
    <row r="19" spans="1:25" s="4" customFormat="1" ht="21" x14ac:dyDescent="0.55000000000000004">
      <c r="A19" s="7" t="s">
        <v>63</v>
      </c>
      <c r="B19" s="9"/>
      <c r="C19" s="8">
        <v>200000</v>
      </c>
      <c r="D19" s="9"/>
      <c r="E19" s="8">
        <v>200000000000</v>
      </c>
      <c r="F19" s="9"/>
      <c r="G19" s="8">
        <v>199855000000</v>
      </c>
      <c r="H19" s="9"/>
      <c r="I19" s="8">
        <v>0</v>
      </c>
      <c r="J19" s="9"/>
      <c r="K19" s="8">
        <v>0</v>
      </c>
      <c r="L19" s="9"/>
      <c r="M19" s="10">
        <v>0</v>
      </c>
      <c r="N19" s="9"/>
      <c r="O19" s="10">
        <v>0</v>
      </c>
      <c r="P19" s="9"/>
      <c r="Q19" s="8">
        <f t="shared" si="0"/>
        <v>200000</v>
      </c>
      <c r="R19" s="9"/>
      <c r="S19" s="8">
        <v>1000000</v>
      </c>
      <c r="T19" s="9"/>
      <c r="U19" s="8">
        <v>200000000000</v>
      </c>
      <c r="V19" s="9"/>
      <c r="W19" s="8">
        <v>199855000000</v>
      </c>
      <c r="X19" s="9"/>
      <c r="Y19" s="11">
        <v>2.0516183421124402E-3</v>
      </c>
    </row>
    <row r="20" spans="1:25" s="4" customFormat="1" ht="21" x14ac:dyDescent="0.55000000000000004">
      <c r="A20" s="7" t="s">
        <v>64</v>
      </c>
      <c r="B20" s="9"/>
      <c r="C20" s="8">
        <v>5000</v>
      </c>
      <c r="D20" s="9"/>
      <c r="E20" s="8">
        <v>5000725000</v>
      </c>
      <c r="F20" s="9"/>
      <c r="G20" s="8">
        <v>4999275000</v>
      </c>
      <c r="H20" s="9"/>
      <c r="I20" s="8">
        <v>0</v>
      </c>
      <c r="J20" s="9"/>
      <c r="K20" s="8">
        <v>0</v>
      </c>
      <c r="L20" s="9"/>
      <c r="M20" s="10">
        <v>0</v>
      </c>
      <c r="N20" s="9"/>
      <c r="O20" s="10">
        <v>0</v>
      </c>
      <c r="P20" s="9"/>
      <c r="Q20" s="8">
        <f t="shared" si="0"/>
        <v>5000</v>
      </c>
      <c r="R20" s="9"/>
      <c r="S20" s="8">
        <v>1000000</v>
      </c>
      <c r="T20" s="9"/>
      <c r="U20" s="8">
        <v>5000725000</v>
      </c>
      <c r="V20" s="9"/>
      <c r="W20" s="8">
        <v>4999275000</v>
      </c>
      <c r="X20" s="9"/>
      <c r="Y20" s="11">
        <v>5.1320228602057338E-5</v>
      </c>
    </row>
    <row r="21" spans="1:25" s="4" customFormat="1" ht="21" x14ac:dyDescent="0.55000000000000004">
      <c r="A21" s="7" t="s">
        <v>65</v>
      </c>
      <c r="B21" s="9"/>
      <c r="C21" s="8">
        <v>3053</v>
      </c>
      <c r="D21" s="9"/>
      <c r="E21" s="8">
        <v>3053442685</v>
      </c>
      <c r="F21" s="9"/>
      <c r="G21" s="8">
        <v>3083079835</v>
      </c>
      <c r="H21" s="9"/>
      <c r="I21" s="8">
        <v>0</v>
      </c>
      <c r="J21" s="9"/>
      <c r="K21" s="8">
        <v>0</v>
      </c>
      <c r="L21" s="9"/>
      <c r="M21" s="10">
        <v>0</v>
      </c>
      <c r="N21" s="9"/>
      <c r="O21" s="10">
        <v>0</v>
      </c>
      <c r="P21" s="9"/>
      <c r="Q21" s="8">
        <f t="shared" si="0"/>
        <v>3053</v>
      </c>
      <c r="R21" s="9"/>
      <c r="S21" s="8">
        <v>1009999</v>
      </c>
      <c r="T21" s="9"/>
      <c r="U21" s="8">
        <v>3053442685</v>
      </c>
      <c r="V21" s="9"/>
      <c r="W21" s="8">
        <v>3083079835</v>
      </c>
      <c r="X21" s="9"/>
      <c r="Y21" s="11">
        <v>3.1649461558044559E-5</v>
      </c>
    </row>
    <row r="22" spans="1:25" s="4" customFormat="1" ht="21" x14ac:dyDescent="0.55000000000000004">
      <c r="A22" s="7" t="s">
        <v>66</v>
      </c>
      <c r="B22" s="9"/>
      <c r="C22" s="8">
        <v>10000</v>
      </c>
      <c r="D22" s="9"/>
      <c r="E22" s="8">
        <v>10001420293</v>
      </c>
      <c r="F22" s="9"/>
      <c r="G22" s="8">
        <v>9899564355</v>
      </c>
      <c r="H22" s="9"/>
      <c r="I22" s="8">
        <v>0</v>
      </c>
      <c r="J22" s="9"/>
      <c r="K22" s="8">
        <v>0</v>
      </c>
      <c r="L22" s="9"/>
      <c r="M22" s="10">
        <v>0</v>
      </c>
      <c r="N22" s="9"/>
      <c r="O22" s="10">
        <v>0</v>
      </c>
      <c r="P22" s="9"/>
      <c r="Q22" s="8">
        <f t="shared" si="0"/>
        <v>10000</v>
      </c>
      <c r="R22" s="9"/>
      <c r="S22" s="8">
        <v>990100</v>
      </c>
      <c r="T22" s="9"/>
      <c r="U22" s="8">
        <v>10001420293</v>
      </c>
      <c r="V22" s="9"/>
      <c r="W22" s="8">
        <v>9899564355</v>
      </c>
      <c r="X22" s="9"/>
      <c r="Y22" s="11">
        <v>1.0162431667779393E-4</v>
      </c>
    </row>
    <row r="23" spans="1:25" s="4" customFormat="1" ht="21" x14ac:dyDescent="0.55000000000000004">
      <c r="A23" s="7" t="s">
        <v>67</v>
      </c>
      <c r="B23" s="9"/>
      <c r="C23" s="8">
        <v>100000</v>
      </c>
      <c r="D23" s="9"/>
      <c r="E23" s="8">
        <v>100000000000</v>
      </c>
      <c r="F23" s="9"/>
      <c r="G23" s="8">
        <v>99927500000</v>
      </c>
      <c r="H23" s="9"/>
      <c r="I23" s="8">
        <v>0</v>
      </c>
      <c r="J23" s="9"/>
      <c r="K23" s="8">
        <v>0</v>
      </c>
      <c r="L23" s="9"/>
      <c r="M23" s="10">
        <v>0</v>
      </c>
      <c r="N23" s="9"/>
      <c r="O23" s="10">
        <v>0</v>
      </c>
      <c r="P23" s="9"/>
      <c r="Q23" s="8">
        <f t="shared" si="0"/>
        <v>100000</v>
      </c>
      <c r="R23" s="9"/>
      <c r="S23" s="8">
        <v>1000000</v>
      </c>
      <c r="T23" s="9"/>
      <c r="U23" s="8">
        <v>100000000000</v>
      </c>
      <c r="V23" s="9"/>
      <c r="W23" s="8">
        <v>99927500000</v>
      </c>
      <c r="X23" s="9"/>
      <c r="Y23" s="11">
        <v>1.0258091710562201E-3</v>
      </c>
    </row>
    <row r="24" spans="1:25" s="4" customFormat="1" ht="21" x14ac:dyDescent="0.55000000000000004">
      <c r="A24" s="7" t="s">
        <v>68</v>
      </c>
      <c r="B24" s="9"/>
      <c r="C24" s="8">
        <v>99974</v>
      </c>
      <c r="D24" s="9"/>
      <c r="E24" s="8">
        <v>99973280311</v>
      </c>
      <c r="F24" s="9"/>
      <c r="G24" s="8">
        <v>99959503770</v>
      </c>
      <c r="H24" s="9"/>
      <c r="I24" s="8">
        <v>20</v>
      </c>
      <c r="J24" s="9"/>
      <c r="K24" s="8">
        <v>20002900</v>
      </c>
      <c r="L24" s="9"/>
      <c r="M24" s="10">
        <v>0</v>
      </c>
      <c r="N24" s="9"/>
      <c r="O24" s="10">
        <v>0</v>
      </c>
      <c r="P24" s="9"/>
      <c r="Q24" s="8">
        <f t="shared" si="0"/>
        <v>99994</v>
      </c>
      <c r="R24" s="9"/>
      <c r="S24" s="8">
        <v>1000000</v>
      </c>
      <c r="T24" s="9"/>
      <c r="U24" s="8">
        <v>99993283211</v>
      </c>
      <c r="V24" s="9"/>
      <c r="W24" s="8">
        <v>99979500870</v>
      </c>
      <c r="X24" s="9"/>
      <c r="Y24" s="11">
        <v>1.0263429877668242E-3</v>
      </c>
    </row>
    <row r="25" spans="1:25" s="4" customFormat="1" ht="21" x14ac:dyDescent="0.55000000000000004">
      <c r="A25" s="7" t="s">
        <v>69</v>
      </c>
      <c r="B25" s="9"/>
      <c r="C25" s="8">
        <v>299323</v>
      </c>
      <c r="D25" s="9"/>
      <c r="E25" s="8">
        <v>299321476695</v>
      </c>
      <c r="F25" s="9"/>
      <c r="G25" s="8">
        <v>296144841515</v>
      </c>
      <c r="H25" s="9"/>
      <c r="I25" s="8">
        <v>6</v>
      </c>
      <c r="J25" s="9"/>
      <c r="K25" s="8">
        <v>5944906</v>
      </c>
      <c r="L25" s="9"/>
      <c r="M25" s="10">
        <v>0</v>
      </c>
      <c r="N25" s="9"/>
      <c r="O25" s="10">
        <v>0</v>
      </c>
      <c r="P25" s="9"/>
      <c r="Q25" s="8">
        <f t="shared" si="0"/>
        <v>299329</v>
      </c>
      <c r="R25" s="9"/>
      <c r="S25" s="8">
        <v>990100</v>
      </c>
      <c r="T25" s="9"/>
      <c r="U25" s="8">
        <v>299327421601</v>
      </c>
      <c r="V25" s="9"/>
      <c r="W25" s="8">
        <v>296150777808</v>
      </c>
      <c r="X25" s="9"/>
      <c r="Y25" s="11">
        <v>3.040145944718714E-3</v>
      </c>
    </row>
    <row r="26" spans="1:25" s="4" customFormat="1" ht="21.75" thickBot="1" x14ac:dyDescent="0.6">
      <c r="A26" s="7" t="s">
        <v>70</v>
      </c>
      <c r="B26" s="9"/>
      <c r="C26" s="8">
        <v>500000</v>
      </c>
      <c r="D26" s="9"/>
      <c r="E26" s="8">
        <v>500000000000</v>
      </c>
      <c r="F26" s="9"/>
      <c r="G26" s="8">
        <v>499637500000</v>
      </c>
      <c r="H26" s="9"/>
      <c r="I26" s="8">
        <v>50</v>
      </c>
      <c r="J26" s="9"/>
      <c r="K26" s="8">
        <v>49540890</v>
      </c>
      <c r="L26" s="9"/>
      <c r="M26" s="10">
        <v>50</v>
      </c>
      <c r="N26" s="9"/>
      <c r="O26" s="10">
        <v>49963750</v>
      </c>
      <c r="P26" s="9"/>
      <c r="Q26" s="8">
        <f t="shared" si="0"/>
        <v>500000</v>
      </c>
      <c r="R26" s="9"/>
      <c r="S26" s="8">
        <v>990100</v>
      </c>
      <c r="T26" s="9"/>
      <c r="U26" s="8">
        <v>499999540890</v>
      </c>
      <c r="V26" s="9"/>
      <c r="W26" s="8">
        <v>494691088750</v>
      </c>
      <c r="X26" s="9"/>
      <c r="Y26" s="11">
        <v>5.0782683013138171E-3</v>
      </c>
    </row>
    <row r="27" spans="1:25" s="12" customFormat="1" ht="24.75" thickBot="1" x14ac:dyDescent="0.3">
      <c r="A27" s="12" t="s">
        <v>49</v>
      </c>
      <c r="C27" s="12" t="s">
        <v>49</v>
      </c>
      <c r="E27" s="13">
        <f>SUM(E9:E26)</f>
        <v>1572800236676</v>
      </c>
      <c r="G27" s="13">
        <f>SUM(G9:G26)</f>
        <v>1684146214529</v>
      </c>
      <c r="I27" s="12" t="s">
        <v>49</v>
      </c>
      <c r="K27" s="13">
        <f>SUM(K9:K26)</f>
        <v>23767439786</v>
      </c>
      <c r="M27" s="12" t="s">
        <v>49</v>
      </c>
      <c r="O27" s="13">
        <f>SUM(O9:O26)</f>
        <v>139230424905</v>
      </c>
      <c r="Q27" s="12" t="s">
        <v>49</v>
      </c>
      <c r="S27" s="12" t="s">
        <v>49</v>
      </c>
      <c r="U27" s="13">
        <f>SUM(U9:U26)</f>
        <v>1499322634891</v>
      </c>
      <c r="W27" s="13">
        <f>SUM(W9:W26)</f>
        <v>1573920836377</v>
      </c>
      <c r="Y27" s="14">
        <f>SUM(Y9:Y26)</f>
        <v>1.6157138209922223E-2</v>
      </c>
    </row>
    <row r="28" spans="1:25" ht="19.5" thickTop="1" x14ac:dyDescent="0.45"/>
    <row r="29" spans="1:25" x14ac:dyDescent="0.45">
      <c r="Y29" s="2"/>
    </row>
  </sheetData>
  <mergeCells count="18">
    <mergeCell ref="A2:Y2"/>
    <mergeCell ref="A3:Y3"/>
    <mergeCell ref="A4:Y4"/>
    <mergeCell ref="S7:S8"/>
    <mergeCell ref="U7:U8"/>
    <mergeCell ref="W7:W8"/>
    <mergeCell ref="Y7:Y8"/>
    <mergeCell ref="Q6:Y6"/>
    <mergeCell ref="M7:O7"/>
    <mergeCell ref="I6:O6"/>
    <mergeCell ref="Q7:Q8"/>
    <mergeCell ref="C6:G6"/>
    <mergeCell ref="A5:Y5"/>
    <mergeCell ref="I7:K7"/>
    <mergeCell ref="C7:C8"/>
    <mergeCell ref="E7:E8"/>
    <mergeCell ref="A7:A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2"/>
  <sheetViews>
    <sheetView rightToLeft="1" workbookViewId="0">
      <selection activeCell="A5" sqref="A5:XFD5"/>
    </sheetView>
  </sheetViews>
  <sheetFormatPr defaultRowHeight="18.75" x14ac:dyDescent="0.45"/>
  <cols>
    <col min="1" max="1" width="23.7109375" style="1" bestFit="1" customWidth="1"/>
    <col min="2" max="2" width="1" style="1" customWidth="1"/>
    <col min="3" max="3" width="23.140625" style="1" bestFit="1" customWidth="1"/>
    <col min="4" max="4" width="1" style="1" customWidth="1"/>
    <col min="5" max="5" width="2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23" style="1" bestFit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1" spans="1:13" s="4" customFormat="1" x14ac:dyDescent="0.45"/>
    <row r="2" spans="1:13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</row>
    <row r="3" spans="1:13" s="4" customFormat="1" ht="26.25" x14ac:dyDescent="0.45">
      <c r="A3" s="64" t="s">
        <v>1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 t="s">
        <v>1</v>
      </c>
      <c r="H3" s="64" t="s">
        <v>1</v>
      </c>
      <c r="I3" s="64" t="s">
        <v>1</v>
      </c>
      <c r="J3" s="64" t="s">
        <v>1</v>
      </c>
      <c r="K3" s="64" t="s">
        <v>1</v>
      </c>
    </row>
    <row r="4" spans="1:13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</row>
    <row r="5" spans="1:13" s="18" customFormat="1" ht="28.5" x14ac:dyDescent="0.4">
      <c r="A5" s="65" t="s">
        <v>168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15"/>
      <c r="M5" s="15"/>
    </row>
    <row r="6" spans="1:13" s="4" customFormat="1" ht="27" thickBot="1" x14ac:dyDescent="0.5">
      <c r="A6" s="66" t="s">
        <v>72</v>
      </c>
      <c r="C6" s="6" t="s">
        <v>115</v>
      </c>
      <c r="E6" s="66" t="s">
        <v>5</v>
      </c>
      <c r="F6" s="66" t="s">
        <v>5</v>
      </c>
      <c r="G6" s="66" t="s">
        <v>5</v>
      </c>
      <c r="I6" s="66" t="s">
        <v>6</v>
      </c>
      <c r="J6" s="66" t="s">
        <v>6</v>
      </c>
      <c r="K6" s="66" t="s">
        <v>6</v>
      </c>
    </row>
    <row r="7" spans="1:13" s="4" customFormat="1" ht="27" thickBot="1" x14ac:dyDescent="0.5">
      <c r="A7" s="66" t="s">
        <v>72</v>
      </c>
      <c r="C7" s="6" t="s">
        <v>73</v>
      </c>
      <c r="E7" s="6" t="s">
        <v>74</v>
      </c>
      <c r="G7" s="6" t="s">
        <v>75</v>
      </c>
      <c r="I7" s="6" t="s">
        <v>73</v>
      </c>
      <c r="K7" s="6" t="s">
        <v>71</v>
      </c>
    </row>
    <row r="8" spans="1:13" s="4" customFormat="1" ht="21" x14ac:dyDescent="0.55000000000000004">
      <c r="A8" s="7" t="s">
        <v>76</v>
      </c>
      <c r="B8" s="9"/>
      <c r="C8" s="8">
        <v>3133909</v>
      </c>
      <c r="D8" s="8"/>
      <c r="E8" s="8">
        <v>13252</v>
      </c>
      <c r="F8" s="8"/>
      <c r="G8" s="8">
        <v>630000</v>
      </c>
      <c r="H8" s="8"/>
      <c r="I8" s="8">
        <f>C8+E8-G8</f>
        <v>2517161</v>
      </c>
      <c r="J8" s="9"/>
      <c r="K8" s="11">
        <v>2.5840002389983196E-8</v>
      </c>
    </row>
    <row r="9" spans="1:13" s="4" customFormat="1" ht="21" x14ac:dyDescent="0.55000000000000004">
      <c r="A9" s="7" t="s">
        <v>77</v>
      </c>
      <c r="B9" s="9"/>
      <c r="C9" s="8">
        <v>969063451715</v>
      </c>
      <c r="D9" s="8"/>
      <c r="E9" s="8">
        <v>402365000000</v>
      </c>
      <c r="F9" s="8"/>
      <c r="G9" s="8">
        <v>1056623043172</v>
      </c>
      <c r="H9" s="8"/>
      <c r="I9" s="8">
        <f t="shared" ref="I9:I73" si="0">C9+E9-G9</f>
        <v>314805408543</v>
      </c>
      <c r="J9" s="9"/>
      <c r="K9" s="11">
        <v>3.2316456949439297E-3</v>
      </c>
    </row>
    <row r="10" spans="1:13" s="4" customFormat="1" ht="21" x14ac:dyDescent="0.55000000000000004">
      <c r="A10" s="7" t="s">
        <v>76</v>
      </c>
      <c r="B10" s="9"/>
      <c r="C10" s="8">
        <v>11359870</v>
      </c>
      <c r="D10" s="8"/>
      <c r="E10" s="8">
        <v>48037</v>
      </c>
      <c r="F10" s="8"/>
      <c r="G10" s="8">
        <v>0</v>
      </c>
      <c r="H10" s="8"/>
      <c r="I10" s="8">
        <f t="shared" si="0"/>
        <v>11407907</v>
      </c>
      <c r="J10" s="9"/>
      <c r="K10" s="11">
        <v>1.171082597198614E-7</v>
      </c>
    </row>
    <row r="11" spans="1:13" s="4" customFormat="1" ht="21" x14ac:dyDescent="0.55000000000000004">
      <c r="A11" s="7" t="s">
        <v>76</v>
      </c>
      <c r="B11" s="9"/>
      <c r="C11" s="8">
        <v>11445989</v>
      </c>
      <c r="D11" s="8"/>
      <c r="E11" s="8">
        <v>48401</v>
      </c>
      <c r="F11" s="8"/>
      <c r="G11" s="8">
        <v>0</v>
      </c>
      <c r="H11" s="8"/>
      <c r="I11" s="8">
        <f t="shared" si="0"/>
        <v>11494390</v>
      </c>
      <c r="J11" s="9"/>
      <c r="K11" s="11">
        <v>1.1799605391605819E-7</v>
      </c>
    </row>
    <row r="12" spans="1:13" s="4" customFormat="1" ht="21" x14ac:dyDescent="0.55000000000000004">
      <c r="A12" s="7" t="s">
        <v>76</v>
      </c>
      <c r="B12" s="9"/>
      <c r="C12" s="8">
        <v>12244195</v>
      </c>
      <c r="D12" s="8"/>
      <c r="E12" s="8">
        <v>51776</v>
      </c>
      <c r="F12" s="8"/>
      <c r="G12" s="8">
        <v>0</v>
      </c>
      <c r="H12" s="8"/>
      <c r="I12" s="8">
        <f t="shared" si="0"/>
        <v>12295971</v>
      </c>
      <c r="J12" s="9"/>
      <c r="K12" s="11">
        <v>1.262247111039636E-7</v>
      </c>
    </row>
    <row r="13" spans="1:13" s="4" customFormat="1" ht="21" x14ac:dyDescent="0.55000000000000004">
      <c r="A13" s="7" t="s">
        <v>78</v>
      </c>
      <c r="B13" s="9"/>
      <c r="C13" s="8">
        <v>463431077640</v>
      </c>
      <c r="D13" s="8"/>
      <c r="E13" s="8">
        <v>1085556720277</v>
      </c>
      <c r="F13" s="8"/>
      <c r="G13" s="8">
        <v>1505221130881</v>
      </c>
      <c r="H13" s="8"/>
      <c r="I13" s="8">
        <f t="shared" si="0"/>
        <v>43766667036</v>
      </c>
      <c r="J13" s="9"/>
      <c r="K13" s="11">
        <v>4.4928821827917994E-4</v>
      </c>
    </row>
    <row r="14" spans="1:13" s="4" customFormat="1" ht="21" x14ac:dyDescent="0.55000000000000004">
      <c r="A14" s="7" t="s">
        <v>78</v>
      </c>
      <c r="B14" s="9"/>
      <c r="C14" s="8">
        <v>119714222242</v>
      </c>
      <c r="D14" s="8"/>
      <c r="E14" s="8">
        <v>28597565500402</v>
      </c>
      <c r="F14" s="8"/>
      <c r="G14" s="8">
        <v>28612504564423</v>
      </c>
      <c r="H14" s="8"/>
      <c r="I14" s="8">
        <f t="shared" si="0"/>
        <v>104775158221</v>
      </c>
      <c r="J14" s="9"/>
      <c r="K14" s="11">
        <v>1.075572972424691E-3</v>
      </c>
    </row>
    <row r="15" spans="1:13" s="4" customFormat="1" ht="21" x14ac:dyDescent="0.55000000000000004">
      <c r="A15" s="7" t="s">
        <v>78</v>
      </c>
      <c r="B15" s="9"/>
      <c r="C15" s="8">
        <v>690557560550</v>
      </c>
      <c r="D15" s="8"/>
      <c r="E15" s="8">
        <v>5239245988313</v>
      </c>
      <c r="F15" s="8"/>
      <c r="G15" s="8">
        <v>5861764827000</v>
      </c>
      <c r="H15" s="8"/>
      <c r="I15" s="8">
        <f t="shared" si="0"/>
        <v>68038721863</v>
      </c>
      <c r="J15" s="9"/>
      <c r="K15" s="11">
        <v>6.9845382776521729E-4</v>
      </c>
    </row>
    <row r="16" spans="1:13" s="4" customFormat="1" ht="21" x14ac:dyDescent="0.55000000000000004">
      <c r="A16" s="7" t="s">
        <v>78</v>
      </c>
      <c r="B16" s="9"/>
      <c r="C16" s="8">
        <v>1325457245</v>
      </c>
      <c r="D16" s="8"/>
      <c r="E16" s="8">
        <v>74498612004203</v>
      </c>
      <c r="F16" s="8"/>
      <c r="G16" s="8">
        <v>74498914753000</v>
      </c>
      <c r="H16" s="8"/>
      <c r="I16" s="8">
        <f t="shared" si="0"/>
        <v>1022708448</v>
      </c>
      <c r="J16" s="9"/>
      <c r="K16" s="11">
        <v>1.0498648572966134E-5</v>
      </c>
    </row>
    <row r="17" spans="1:11" s="4" customFormat="1" ht="21" x14ac:dyDescent="0.55000000000000004">
      <c r="A17" s="7" t="s">
        <v>78</v>
      </c>
      <c r="B17" s="9"/>
      <c r="C17" s="8">
        <v>33568132871</v>
      </c>
      <c r="D17" s="8"/>
      <c r="E17" s="8">
        <v>1579310</v>
      </c>
      <c r="F17" s="8"/>
      <c r="G17" s="8">
        <v>33569712181</v>
      </c>
      <c r="H17" s="8"/>
      <c r="I17" s="8">
        <f t="shared" si="0"/>
        <v>0</v>
      </c>
      <c r="J17" s="9"/>
      <c r="K17" s="11">
        <v>0</v>
      </c>
    </row>
    <row r="18" spans="1:11" s="4" customFormat="1" ht="21" x14ac:dyDescent="0.55000000000000004">
      <c r="A18" s="7" t="s">
        <v>78</v>
      </c>
      <c r="B18" s="9"/>
      <c r="C18" s="8">
        <v>139026349</v>
      </c>
      <c r="D18" s="8"/>
      <c r="E18" s="8">
        <v>784733942724</v>
      </c>
      <c r="F18" s="8"/>
      <c r="G18" s="8">
        <v>724636792000</v>
      </c>
      <c r="H18" s="8"/>
      <c r="I18" s="8">
        <f t="shared" si="0"/>
        <v>60236177073</v>
      </c>
      <c r="J18" s="9"/>
      <c r="K18" s="11">
        <v>6.1835653719796669E-4</v>
      </c>
    </row>
    <row r="19" spans="1:11" s="4" customFormat="1" ht="21" x14ac:dyDescent="0.55000000000000004">
      <c r="A19" s="7" t="s">
        <v>78</v>
      </c>
      <c r="B19" s="9"/>
      <c r="C19" s="8">
        <v>555744631</v>
      </c>
      <c r="D19" s="8"/>
      <c r="E19" s="8">
        <v>10370260</v>
      </c>
      <c r="F19" s="8"/>
      <c r="G19" s="8">
        <v>738000</v>
      </c>
      <c r="H19" s="8"/>
      <c r="I19" s="8">
        <f t="shared" si="0"/>
        <v>565376891</v>
      </c>
      <c r="J19" s="9"/>
      <c r="K19" s="11">
        <v>5.8038958233824813E-6</v>
      </c>
    </row>
    <row r="20" spans="1:11" s="4" customFormat="1" ht="21" x14ac:dyDescent="0.55000000000000004">
      <c r="A20" s="7" t="s">
        <v>78</v>
      </c>
      <c r="B20" s="9"/>
      <c r="C20" s="8">
        <v>1385846217</v>
      </c>
      <c r="D20" s="8"/>
      <c r="E20" s="8">
        <v>25880820</v>
      </c>
      <c r="F20" s="8"/>
      <c r="G20" s="8">
        <v>729000</v>
      </c>
      <c r="H20" s="8"/>
      <c r="I20" s="8">
        <f t="shared" si="0"/>
        <v>1410998037</v>
      </c>
      <c r="J20" s="9"/>
      <c r="K20" s="11">
        <v>1.4484648637231229E-5</v>
      </c>
    </row>
    <row r="21" spans="1:11" s="4" customFormat="1" ht="21" x14ac:dyDescent="0.55000000000000004">
      <c r="A21" s="7" t="s">
        <v>78</v>
      </c>
      <c r="B21" s="9"/>
      <c r="C21" s="8">
        <v>116544276734</v>
      </c>
      <c r="D21" s="8"/>
      <c r="E21" s="8">
        <v>751612801244</v>
      </c>
      <c r="F21" s="8"/>
      <c r="G21" s="8">
        <v>812938892000</v>
      </c>
      <c r="H21" s="8"/>
      <c r="I21" s="8">
        <f t="shared" si="0"/>
        <v>55218185978</v>
      </c>
      <c r="J21" s="9"/>
      <c r="K21" s="11">
        <v>5.6684417788216836E-4</v>
      </c>
    </row>
    <row r="22" spans="1:11" s="4" customFormat="1" ht="21" x14ac:dyDescent="0.55000000000000004">
      <c r="A22" s="7" t="s">
        <v>78</v>
      </c>
      <c r="B22" s="9"/>
      <c r="C22" s="8">
        <v>435799724</v>
      </c>
      <c r="D22" s="8"/>
      <c r="E22" s="8">
        <v>8128930</v>
      </c>
      <c r="F22" s="8"/>
      <c r="G22" s="8">
        <v>747000</v>
      </c>
      <c r="H22" s="8"/>
      <c r="I22" s="8">
        <f t="shared" si="0"/>
        <v>443181654</v>
      </c>
      <c r="J22" s="9"/>
      <c r="K22" s="11">
        <v>4.5494964360868086E-6</v>
      </c>
    </row>
    <row r="23" spans="1:11" s="4" customFormat="1" ht="21" x14ac:dyDescent="0.55000000000000004">
      <c r="A23" s="7" t="s">
        <v>78</v>
      </c>
      <c r="B23" s="9"/>
      <c r="C23" s="8">
        <v>1348783985</v>
      </c>
      <c r="D23" s="8"/>
      <c r="E23" s="8">
        <v>1145455306538</v>
      </c>
      <c r="F23" s="8"/>
      <c r="G23" s="8">
        <v>1144076783000</v>
      </c>
      <c r="H23" s="8"/>
      <c r="I23" s="8">
        <f t="shared" si="0"/>
        <v>2727307523</v>
      </c>
      <c r="J23" s="9"/>
      <c r="K23" s="11">
        <v>2.7997268713657631E-5</v>
      </c>
    </row>
    <row r="24" spans="1:11" s="4" customFormat="1" ht="21" x14ac:dyDescent="0.55000000000000004">
      <c r="A24" s="7" t="s">
        <v>78</v>
      </c>
      <c r="B24" s="9"/>
      <c r="C24" s="8">
        <v>302249121</v>
      </c>
      <c r="D24" s="8"/>
      <c r="E24" s="8">
        <v>5633423</v>
      </c>
      <c r="F24" s="8"/>
      <c r="G24" s="8">
        <v>772500</v>
      </c>
      <c r="H24" s="8"/>
      <c r="I24" s="8">
        <f t="shared" si="0"/>
        <v>307110044</v>
      </c>
      <c r="J24" s="9"/>
      <c r="K24" s="11">
        <v>3.1526486668702737E-6</v>
      </c>
    </row>
    <row r="25" spans="1:11" s="4" customFormat="1" ht="21" x14ac:dyDescent="0.55000000000000004">
      <c r="A25" s="7" t="s">
        <v>78</v>
      </c>
      <c r="B25" s="9"/>
      <c r="C25" s="8">
        <v>318776860325</v>
      </c>
      <c r="D25" s="8"/>
      <c r="E25" s="8">
        <v>206173025</v>
      </c>
      <c r="F25" s="8"/>
      <c r="G25" s="8">
        <v>318000738000</v>
      </c>
      <c r="H25" s="8"/>
      <c r="I25" s="8">
        <f t="shared" si="0"/>
        <v>982295350</v>
      </c>
      <c r="J25" s="9"/>
      <c r="K25" s="11">
        <v>1.0083786532394781E-5</v>
      </c>
    </row>
    <row r="26" spans="1:11" s="4" customFormat="1" ht="21" x14ac:dyDescent="0.55000000000000004">
      <c r="A26" s="7" t="s">
        <v>79</v>
      </c>
      <c r="B26" s="9"/>
      <c r="C26" s="8">
        <v>77794242372</v>
      </c>
      <c r="D26" s="8"/>
      <c r="E26" s="8">
        <v>100837114984</v>
      </c>
      <c r="F26" s="8"/>
      <c r="G26" s="8">
        <v>630000</v>
      </c>
      <c r="H26" s="8"/>
      <c r="I26" s="8">
        <f t="shared" si="0"/>
        <v>178630727356</v>
      </c>
      <c r="J26" s="9"/>
      <c r="K26" s="11">
        <v>1.8337398449298542E-3</v>
      </c>
    </row>
    <row r="27" spans="1:11" s="4" customFormat="1" ht="21" x14ac:dyDescent="0.55000000000000004">
      <c r="A27" s="7" t="s">
        <v>78</v>
      </c>
      <c r="B27" s="9"/>
      <c r="C27" s="8">
        <v>56112682112</v>
      </c>
      <c r="D27" s="8"/>
      <c r="E27" s="8">
        <v>1048385590608</v>
      </c>
      <c r="F27" s="8"/>
      <c r="G27" s="8">
        <v>1048402783000</v>
      </c>
      <c r="H27" s="8"/>
      <c r="I27" s="8">
        <f t="shared" si="0"/>
        <v>56095489720</v>
      </c>
      <c r="J27" s="9"/>
      <c r="K27" s="11">
        <v>5.7585016946952461E-4</v>
      </c>
    </row>
    <row r="28" spans="1:11" s="4" customFormat="1" ht="21" x14ac:dyDescent="0.55000000000000004">
      <c r="A28" s="7" t="s">
        <v>78</v>
      </c>
      <c r="B28" s="9"/>
      <c r="C28" s="8">
        <v>169191871815</v>
      </c>
      <c r="D28" s="8"/>
      <c r="E28" s="8">
        <v>3161324578</v>
      </c>
      <c r="F28" s="8"/>
      <c r="G28" s="8">
        <v>747000</v>
      </c>
      <c r="H28" s="8"/>
      <c r="I28" s="8">
        <f t="shared" si="0"/>
        <v>172352449393</v>
      </c>
      <c r="J28" s="9"/>
      <c r="K28" s="11">
        <v>1.7692899676399634E-3</v>
      </c>
    </row>
    <row r="29" spans="1:11" s="4" customFormat="1" ht="21" x14ac:dyDescent="0.55000000000000004">
      <c r="A29" s="7" t="s">
        <v>78</v>
      </c>
      <c r="B29" s="9"/>
      <c r="C29" s="8">
        <v>615294909</v>
      </c>
      <c r="D29" s="8"/>
      <c r="E29" s="8">
        <v>1143957630602</v>
      </c>
      <c r="F29" s="8"/>
      <c r="G29" s="8">
        <v>1142416792000</v>
      </c>
      <c r="H29" s="8"/>
      <c r="I29" s="8">
        <f t="shared" si="0"/>
        <v>2156133511</v>
      </c>
      <c r="J29" s="9"/>
      <c r="K29" s="11">
        <v>2.213386234625551E-5</v>
      </c>
    </row>
    <row r="30" spans="1:11" s="4" customFormat="1" ht="21" x14ac:dyDescent="0.55000000000000004">
      <c r="A30" s="7" t="s">
        <v>78</v>
      </c>
      <c r="B30" s="9"/>
      <c r="C30" s="8">
        <v>621427584</v>
      </c>
      <c r="D30" s="8"/>
      <c r="E30" s="8">
        <v>11597542</v>
      </c>
      <c r="F30" s="8"/>
      <c r="G30" s="8">
        <v>738000</v>
      </c>
      <c r="H30" s="8"/>
      <c r="I30" s="8">
        <f t="shared" si="0"/>
        <v>632287126</v>
      </c>
      <c r="J30" s="9"/>
      <c r="K30" s="11">
        <v>6.4907651306355086E-6</v>
      </c>
    </row>
    <row r="31" spans="1:11" s="4" customFormat="1" ht="21" x14ac:dyDescent="0.55000000000000004">
      <c r="A31" s="7" t="s">
        <v>79</v>
      </c>
      <c r="B31" s="9"/>
      <c r="C31" s="8">
        <v>9866127</v>
      </c>
      <c r="D31" s="8"/>
      <c r="E31" s="8">
        <v>83548</v>
      </c>
      <c r="F31" s="8"/>
      <c r="G31" s="8">
        <v>0</v>
      </c>
      <c r="H31" s="8"/>
      <c r="I31" s="8">
        <f t="shared" si="0"/>
        <v>9949675</v>
      </c>
      <c r="J31" s="9"/>
      <c r="K31" s="11">
        <v>1.0213872921897172E-7</v>
      </c>
    </row>
    <row r="32" spans="1:11" s="4" customFormat="1" ht="21" x14ac:dyDescent="0.55000000000000004">
      <c r="A32" s="7" t="s">
        <v>78</v>
      </c>
      <c r="B32" s="9"/>
      <c r="C32" s="8">
        <v>556774058</v>
      </c>
      <c r="D32" s="8"/>
      <c r="E32" s="8">
        <v>72953859851</v>
      </c>
      <c r="F32" s="8"/>
      <c r="G32" s="8">
        <v>2250425525</v>
      </c>
      <c r="H32" s="8"/>
      <c r="I32" s="8">
        <f t="shared" si="0"/>
        <v>71260208384</v>
      </c>
      <c r="J32" s="9"/>
      <c r="K32" s="11">
        <v>7.315241078950694E-4</v>
      </c>
    </row>
    <row r="33" spans="1:11" s="4" customFormat="1" ht="21" x14ac:dyDescent="0.55000000000000004">
      <c r="A33" s="7" t="s">
        <v>78</v>
      </c>
      <c r="B33" s="9"/>
      <c r="C33" s="8">
        <v>380920241</v>
      </c>
      <c r="D33" s="8"/>
      <c r="E33" s="8">
        <v>43787500330</v>
      </c>
      <c r="F33" s="8"/>
      <c r="G33" s="8">
        <v>1351061935</v>
      </c>
      <c r="H33" s="8"/>
      <c r="I33" s="8">
        <f t="shared" si="0"/>
        <v>42817358636</v>
      </c>
      <c r="J33" s="9"/>
      <c r="K33" s="11">
        <v>4.3954306041091838E-4</v>
      </c>
    </row>
    <row r="34" spans="1:11" s="4" customFormat="1" ht="21" x14ac:dyDescent="0.55000000000000004">
      <c r="A34" s="7" t="s">
        <v>78</v>
      </c>
      <c r="B34" s="9"/>
      <c r="C34" s="8">
        <v>509742523</v>
      </c>
      <c r="D34" s="8"/>
      <c r="E34" s="8">
        <v>9502596</v>
      </c>
      <c r="F34" s="8"/>
      <c r="G34" s="8">
        <v>4105090</v>
      </c>
      <c r="H34" s="8"/>
      <c r="I34" s="8">
        <f t="shared" si="0"/>
        <v>515140029</v>
      </c>
      <c r="J34" s="9"/>
      <c r="K34" s="11">
        <v>5.2881875972716937E-6</v>
      </c>
    </row>
    <row r="35" spans="1:11" s="4" customFormat="1" ht="21" x14ac:dyDescent="0.55000000000000004">
      <c r="A35" s="7" t="s">
        <v>78</v>
      </c>
      <c r="B35" s="9"/>
      <c r="C35" s="8">
        <v>53676360</v>
      </c>
      <c r="D35" s="8"/>
      <c r="E35" s="8">
        <v>989149</v>
      </c>
      <c r="F35" s="8"/>
      <c r="G35" s="8">
        <v>738000</v>
      </c>
      <c r="H35" s="8"/>
      <c r="I35" s="8">
        <f t="shared" si="0"/>
        <v>53927509</v>
      </c>
      <c r="J35" s="9"/>
      <c r="K35" s="11">
        <v>5.5359468919383405E-7</v>
      </c>
    </row>
    <row r="36" spans="1:11" s="4" customFormat="1" ht="21" x14ac:dyDescent="0.55000000000000004">
      <c r="A36" s="7" t="s">
        <v>78</v>
      </c>
      <c r="B36" s="9"/>
      <c r="C36" s="8">
        <v>65270278917</v>
      </c>
      <c r="D36" s="8"/>
      <c r="E36" s="8">
        <v>121870515575</v>
      </c>
      <c r="F36" s="8"/>
      <c r="G36" s="8">
        <v>759803</v>
      </c>
      <c r="H36" s="8"/>
      <c r="I36" s="8">
        <f t="shared" si="0"/>
        <v>187140034689</v>
      </c>
      <c r="J36" s="9"/>
      <c r="K36" s="11">
        <v>1.9210924305697167E-3</v>
      </c>
    </row>
    <row r="37" spans="1:11" s="4" customFormat="1" ht="21" x14ac:dyDescent="0.55000000000000004">
      <c r="A37" s="7" t="s">
        <v>78</v>
      </c>
      <c r="B37" s="9"/>
      <c r="C37" s="8">
        <v>118928617</v>
      </c>
      <c r="D37" s="8"/>
      <c r="E37" s="8">
        <v>760803225460</v>
      </c>
      <c r="F37" s="8"/>
      <c r="G37" s="8">
        <v>751289783000</v>
      </c>
      <c r="H37" s="8"/>
      <c r="I37" s="8">
        <f t="shared" si="0"/>
        <v>9632371077</v>
      </c>
      <c r="J37" s="9"/>
      <c r="K37" s="11">
        <v>9.8881434938363107E-5</v>
      </c>
    </row>
    <row r="38" spans="1:11" s="4" customFormat="1" ht="21" x14ac:dyDescent="0.55000000000000004">
      <c r="A38" s="7" t="s">
        <v>78</v>
      </c>
      <c r="B38" s="9"/>
      <c r="C38" s="8">
        <v>31030387</v>
      </c>
      <c r="D38" s="8"/>
      <c r="E38" s="8">
        <v>23193681770</v>
      </c>
      <c r="F38" s="8"/>
      <c r="G38" s="8">
        <v>23220729000</v>
      </c>
      <c r="H38" s="8"/>
      <c r="I38" s="8">
        <f t="shared" si="0"/>
        <v>3983157</v>
      </c>
      <c r="J38" s="9"/>
      <c r="K38" s="11">
        <v>4.0889234498579274E-8</v>
      </c>
    </row>
    <row r="39" spans="1:11" s="4" customFormat="1" ht="21" x14ac:dyDescent="0.55000000000000004">
      <c r="A39" s="7" t="s">
        <v>78</v>
      </c>
      <c r="B39" s="9"/>
      <c r="C39" s="8">
        <v>4981986738</v>
      </c>
      <c r="D39" s="8"/>
      <c r="E39" s="8">
        <v>93074291</v>
      </c>
      <c r="F39" s="8"/>
      <c r="G39" s="8">
        <v>738000</v>
      </c>
      <c r="H39" s="8"/>
      <c r="I39" s="8">
        <f t="shared" si="0"/>
        <v>5074323029</v>
      </c>
      <c r="J39" s="9"/>
      <c r="K39" s="11">
        <v>5.209063671211606E-5</v>
      </c>
    </row>
    <row r="40" spans="1:11" s="4" customFormat="1" ht="21" x14ac:dyDescent="0.55000000000000004">
      <c r="A40" s="7" t="s">
        <v>78</v>
      </c>
      <c r="B40" s="9"/>
      <c r="C40" s="8">
        <v>32185160</v>
      </c>
      <c r="D40" s="8"/>
      <c r="E40" s="8">
        <v>53983380980</v>
      </c>
      <c r="F40" s="8"/>
      <c r="G40" s="8">
        <v>53704073850</v>
      </c>
      <c r="H40" s="8"/>
      <c r="I40" s="8">
        <f t="shared" si="0"/>
        <v>311492290</v>
      </c>
      <c r="J40" s="9"/>
      <c r="K40" s="11">
        <v>3.1976347631563255E-6</v>
      </c>
    </row>
    <row r="41" spans="1:11" s="4" customFormat="1" ht="21" x14ac:dyDescent="0.55000000000000004">
      <c r="A41" s="7" t="s">
        <v>78</v>
      </c>
      <c r="B41" s="9"/>
      <c r="C41" s="8">
        <v>1021934815</v>
      </c>
      <c r="D41" s="8"/>
      <c r="E41" s="8">
        <v>19080992</v>
      </c>
      <c r="F41" s="8"/>
      <c r="G41" s="8">
        <v>738000</v>
      </c>
      <c r="H41" s="8"/>
      <c r="I41" s="8">
        <f t="shared" si="0"/>
        <v>1040277807</v>
      </c>
      <c r="J41" s="9"/>
      <c r="K41" s="11">
        <v>1.067900742905459E-5</v>
      </c>
    </row>
    <row r="42" spans="1:11" s="4" customFormat="1" ht="21" x14ac:dyDescent="0.55000000000000004">
      <c r="A42" s="7" t="s">
        <v>78</v>
      </c>
      <c r="B42" s="9"/>
      <c r="C42" s="8">
        <v>6283560383</v>
      </c>
      <c r="D42" s="8"/>
      <c r="E42" s="8">
        <v>117394105</v>
      </c>
      <c r="F42" s="8"/>
      <c r="G42" s="8">
        <v>738000</v>
      </c>
      <c r="H42" s="8"/>
      <c r="I42" s="8">
        <f t="shared" si="0"/>
        <v>6400216488</v>
      </c>
      <c r="J42" s="9"/>
      <c r="K42" s="11">
        <v>6.5701641391365055E-5</v>
      </c>
    </row>
    <row r="43" spans="1:11" s="4" customFormat="1" ht="21" x14ac:dyDescent="0.55000000000000004">
      <c r="A43" s="7" t="s">
        <v>78</v>
      </c>
      <c r="B43" s="9"/>
      <c r="C43" s="8">
        <v>513675768</v>
      </c>
      <c r="D43" s="8"/>
      <c r="E43" s="8">
        <v>9583436</v>
      </c>
      <c r="F43" s="8"/>
      <c r="G43" s="8">
        <v>796500</v>
      </c>
      <c r="H43" s="8"/>
      <c r="I43" s="8">
        <f t="shared" si="0"/>
        <v>522462704</v>
      </c>
      <c r="J43" s="9"/>
      <c r="K43" s="11">
        <v>5.3633587680871763E-6</v>
      </c>
    </row>
    <row r="44" spans="1:11" s="4" customFormat="1" ht="21" x14ac:dyDescent="0.55000000000000004">
      <c r="A44" s="7" t="s">
        <v>78</v>
      </c>
      <c r="B44" s="9"/>
      <c r="C44" s="8">
        <v>489201604</v>
      </c>
      <c r="D44" s="8"/>
      <c r="E44" s="8">
        <v>9127077</v>
      </c>
      <c r="F44" s="8"/>
      <c r="G44" s="8">
        <v>729000</v>
      </c>
      <c r="H44" s="8"/>
      <c r="I44" s="8">
        <f t="shared" si="0"/>
        <v>497599681</v>
      </c>
      <c r="J44" s="9"/>
      <c r="K44" s="11">
        <v>5.1081265545965778E-6</v>
      </c>
    </row>
    <row r="45" spans="1:11" s="4" customFormat="1" ht="21" x14ac:dyDescent="0.55000000000000004">
      <c r="A45" s="7" t="s">
        <v>80</v>
      </c>
      <c r="B45" s="9"/>
      <c r="C45" s="8">
        <v>7163601</v>
      </c>
      <c r="D45" s="8"/>
      <c r="E45" s="8">
        <v>608</v>
      </c>
      <c r="F45" s="8"/>
      <c r="G45" s="8">
        <v>630000</v>
      </c>
      <c r="H45" s="8"/>
      <c r="I45" s="8">
        <f t="shared" si="0"/>
        <v>6534209</v>
      </c>
      <c r="J45" s="9"/>
      <c r="K45" s="11">
        <v>6.7077146108909881E-8</v>
      </c>
    </row>
    <row r="46" spans="1:11" s="4" customFormat="1" ht="21" x14ac:dyDescent="0.55000000000000004">
      <c r="A46" s="7" t="s">
        <v>78</v>
      </c>
      <c r="B46" s="9"/>
      <c r="C46" s="8">
        <v>8922366965</v>
      </c>
      <c r="D46" s="8"/>
      <c r="E46" s="8">
        <v>166700194</v>
      </c>
      <c r="F46" s="8"/>
      <c r="G46" s="8">
        <v>729000</v>
      </c>
      <c r="H46" s="8"/>
      <c r="I46" s="8">
        <f t="shared" si="0"/>
        <v>9088338159</v>
      </c>
      <c r="J46" s="9"/>
      <c r="K46" s="11">
        <v>9.329664640026423E-5</v>
      </c>
    </row>
    <row r="47" spans="1:11" s="4" customFormat="1" ht="21" x14ac:dyDescent="0.55000000000000004">
      <c r="A47" s="7" t="s">
        <v>78</v>
      </c>
      <c r="B47" s="9"/>
      <c r="C47" s="8">
        <v>2173619515</v>
      </c>
      <c r="D47" s="8"/>
      <c r="E47" s="8">
        <v>40600310</v>
      </c>
      <c r="F47" s="8"/>
      <c r="G47" s="8">
        <v>729000</v>
      </c>
      <c r="H47" s="8"/>
      <c r="I47" s="8">
        <f t="shared" si="0"/>
        <v>2213490825</v>
      </c>
      <c r="J47" s="9"/>
      <c r="K47" s="11">
        <v>2.2722665816054628E-5</v>
      </c>
    </row>
    <row r="48" spans="1:11" s="4" customFormat="1" ht="21" x14ac:dyDescent="0.55000000000000004">
      <c r="A48" s="7" t="s">
        <v>78</v>
      </c>
      <c r="B48" s="9"/>
      <c r="C48" s="8">
        <v>135921435946</v>
      </c>
      <c r="D48" s="8"/>
      <c r="E48" s="8">
        <v>2958039876240</v>
      </c>
      <c r="F48" s="8"/>
      <c r="G48" s="8">
        <v>2938801738000</v>
      </c>
      <c r="H48" s="8"/>
      <c r="I48" s="8">
        <f t="shared" si="0"/>
        <v>155159574186</v>
      </c>
      <c r="J48" s="9"/>
      <c r="K48" s="11">
        <v>1.5927959188129068E-3</v>
      </c>
    </row>
    <row r="49" spans="1:11" s="4" customFormat="1" ht="21" x14ac:dyDescent="0.55000000000000004">
      <c r="A49" s="7" t="s">
        <v>81</v>
      </c>
      <c r="B49" s="9"/>
      <c r="C49" s="8">
        <v>5447924</v>
      </c>
      <c r="D49" s="8"/>
      <c r="E49" s="8">
        <v>23057</v>
      </c>
      <c r="F49" s="8"/>
      <c r="G49" s="8">
        <v>1240000</v>
      </c>
      <c r="H49" s="8"/>
      <c r="I49" s="8">
        <f t="shared" si="0"/>
        <v>4230981</v>
      </c>
      <c r="J49" s="9"/>
      <c r="K49" s="11">
        <v>4.3433280251828744E-8</v>
      </c>
    </row>
    <row r="50" spans="1:11" s="4" customFormat="1" ht="21" x14ac:dyDescent="0.55000000000000004">
      <c r="A50" s="7" t="s">
        <v>78</v>
      </c>
      <c r="B50" s="9"/>
      <c r="C50" s="8">
        <v>90111221392</v>
      </c>
      <c r="D50" s="8"/>
      <c r="E50" s="8">
        <v>147705920478</v>
      </c>
      <c r="F50" s="8"/>
      <c r="G50" s="8">
        <v>235951998172</v>
      </c>
      <c r="H50" s="8"/>
      <c r="I50" s="8">
        <f t="shared" si="0"/>
        <v>1865143698</v>
      </c>
      <c r="J50" s="9"/>
      <c r="K50" s="11">
        <v>1.9146696462396367E-5</v>
      </c>
    </row>
    <row r="51" spans="1:11" s="4" customFormat="1" ht="21" x14ac:dyDescent="0.55000000000000004">
      <c r="A51" s="7" t="s">
        <v>78</v>
      </c>
      <c r="B51" s="9"/>
      <c r="C51" s="8">
        <v>646871015</v>
      </c>
      <c r="D51" s="8"/>
      <c r="E51" s="8">
        <v>5885845170</v>
      </c>
      <c r="F51" s="8"/>
      <c r="G51" s="8">
        <v>21722927</v>
      </c>
      <c r="H51" s="8"/>
      <c r="I51" s="8">
        <f t="shared" si="0"/>
        <v>6510993258</v>
      </c>
      <c r="J51" s="9"/>
      <c r="K51" s="11">
        <v>6.6838824114899477E-5</v>
      </c>
    </row>
    <row r="52" spans="1:11" s="4" customFormat="1" ht="21" x14ac:dyDescent="0.55000000000000004">
      <c r="A52" s="7" t="s">
        <v>78</v>
      </c>
      <c r="B52" s="9"/>
      <c r="C52" s="8">
        <v>166740345071</v>
      </c>
      <c r="D52" s="8"/>
      <c r="E52" s="8">
        <v>37811578260</v>
      </c>
      <c r="F52" s="8"/>
      <c r="G52" s="8">
        <v>203240866322</v>
      </c>
      <c r="H52" s="8"/>
      <c r="I52" s="8">
        <f t="shared" si="0"/>
        <v>1311057009</v>
      </c>
      <c r="J52" s="9"/>
      <c r="K52" s="11">
        <v>1.3458700594028043E-5</v>
      </c>
    </row>
    <row r="53" spans="1:11" s="4" customFormat="1" ht="21" x14ac:dyDescent="0.55000000000000004">
      <c r="A53" s="7" t="s">
        <v>82</v>
      </c>
      <c r="B53" s="9"/>
      <c r="C53" s="8">
        <v>1657464</v>
      </c>
      <c r="D53" s="8"/>
      <c r="E53" s="8">
        <v>281</v>
      </c>
      <c r="F53" s="8"/>
      <c r="G53" s="8">
        <v>0</v>
      </c>
      <c r="H53" s="8"/>
      <c r="I53" s="8">
        <f t="shared" si="0"/>
        <v>1657745</v>
      </c>
      <c r="J53" s="9"/>
      <c r="K53" s="11">
        <v>1.7017638030297903E-8</v>
      </c>
    </row>
    <row r="54" spans="1:11" s="4" customFormat="1" ht="21" x14ac:dyDescent="0.55000000000000004">
      <c r="A54" s="7" t="s">
        <v>83</v>
      </c>
      <c r="B54" s="9"/>
      <c r="C54" s="8">
        <v>5082446</v>
      </c>
      <c r="D54" s="8"/>
      <c r="E54" s="8">
        <v>21492</v>
      </c>
      <c r="F54" s="8"/>
      <c r="G54" s="8">
        <v>0</v>
      </c>
      <c r="H54" s="8"/>
      <c r="I54" s="8">
        <f t="shared" si="0"/>
        <v>5103938</v>
      </c>
      <c r="J54" s="9"/>
      <c r="K54" s="11">
        <v>5.2394650210425974E-8</v>
      </c>
    </row>
    <row r="55" spans="1:11" s="4" customFormat="1" ht="21" x14ac:dyDescent="0.55000000000000004">
      <c r="A55" s="7" t="s">
        <v>78</v>
      </c>
      <c r="B55" s="9"/>
      <c r="C55" s="8">
        <v>187726926122</v>
      </c>
      <c r="D55" s="8"/>
      <c r="E55" s="8">
        <v>3507428425</v>
      </c>
      <c r="F55" s="8"/>
      <c r="G55" s="8">
        <v>17027560</v>
      </c>
      <c r="H55" s="8"/>
      <c r="I55" s="8">
        <f t="shared" si="0"/>
        <v>191217326987</v>
      </c>
      <c r="J55" s="9"/>
      <c r="K55" s="11">
        <v>1.9629480141914952E-3</v>
      </c>
    </row>
    <row r="56" spans="1:11" s="4" customFormat="1" ht="21" x14ac:dyDescent="0.55000000000000004">
      <c r="A56" s="7" t="s">
        <v>78</v>
      </c>
      <c r="B56" s="9"/>
      <c r="C56" s="8">
        <v>212377907000</v>
      </c>
      <c r="D56" s="8"/>
      <c r="E56" s="8">
        <v>164887878712</v>
      </c>
      <c r="F56" s="8"/>
      <c r="G56" s="8">
        <v>707500</v>
      </c>
      <c r="H56" s="8"/>
      <c r="I56" s="8">
        <f t="shared" si="0"/>
        <v>377265078212</v>
      </c>
      <c r="J56" s="9"/>
      <c r="K56" s="11">
        <v>3.8728275714804408E-3</v>
      </c>
    </row>
    <row r="57" spans="1:11" s="4" customFormat="1" ht="21" x14ac:dyDescent="0.55000000000000004">
      <c r="A57" s="7" t="s">
        <v>82</v>
      </c>
      <c r="B57" s="9"/>
      <c r="C57" s="8">
        <v>192494699904</v>
      </c>
      <c r="D57" s="8"/>
      <c r="E57" s="8">
        <v>0</v>
      </c>
      <c r="F57" s="8"/>
      <c r="G57" s="8">
        <v>0</v>
      </c>
      <c r="H57" s="8"/>
      <c r="I57" s="8">
        <f t="shared" si="0"/>
        <v>192494699904</v>
      </c>
      <c r="J57" s="9"/>
      <c r="K57" s="11">
        <v>1.9760609295863311E-3</v>
      </c>
    </row>
    <row r="58" spans="1:11" s="4" customFormat="1" ht="21" x14ac:dyDescent="0.55000000000000004">
      <c r="A58" s="7" t="s">
        <v>82</v>
      </c>
      <c r="B58" s="9"/>
      <c r="C58" s="8">
        <v>41048775246</v>
      </c>
      <c r="D58" s="8"/>
      <c r="E58" s="8">
        <v>0</v>
      </c>
      <c r="F58" s="8"/>
      <c r="G58" s="8">
        <v>0</v>
      </c>
      <c r="H58" s="8"/>
      <c r="I58" s="8">
        <f t="shared" si="0"/>
        <v>41048775246</v>
      </c>
      <c r="J58" s="9"/>
      <c r="K58" s="11">
        <v>4.2138760709486723E-4</v>
      </c>
    </row>
    <row r="59" spans="1:11" s="4" customFormat="1" ht="21" x14ac:dyDescent="0.55000000000000004">
      <c r="A59" s="7" t="s">
        <v>82</v>
      </c>
      <c r="B59" s="9"/>
      <c r="C59" s="8">
        <v>177427158328</v>
      </c>
      <c r="D59" s="8"/>
      <c r="E59" s="8">
        <v>0</v>
      </c>
      <c r="F59" s="8"/>
      <c r="G59" s="8">
        <v>0</v>
      </c>
      <c r="H59" s="8"/>
      <c r="I59" s="8">
        <f t="shared" si="0"/>
        <v>177427158328</v>
      </c>
      <c r="J59" s="9"/>
      <c r="K59" s="11">
        <v>1.8213845658833295E-3</v>
      </c>
    </row>
    <row r="60" spans="1:11" s="4" customFormat="1" ht="21" x14ac:dyDescent="0.55000000000000004">
      <c r="A60" s="7" t="s">
        <v>82</v>
      </c>
      <c r="B60" s="9"/>
      <c r="C60" s="8">
        <v>126496249698</v>
      </c>
      <c r="D60" s="8"/>
      <c r="E60" s="8">
        <v>0</v>
      </c>
      <c r="F60" s="8"/>
      <c r="G60" s="8">
        <v>0</v>
      </c>
      <c r="H60" s="8"/>
      <c r="I60" s="8">
        <f t="shared" si="0"/>
        <v>126496249698</v>
      </c>
      <c r="J60" s="9"/>
      <c r="K60" s="11">
        <v>1.2985515803400065E-3</v>
      </c>
    </row>
    <row r="61" spans="1:11" s="4" customFormat="1" ht="21" x14ac:dyDescent="0.55000000000000004">
      <c r="A61" s="7" t="s">
        <v>82</v>
      </c>
      <c r="B61" s="9"/>
      <c r="C61" s="8">
        <v>382282394190</v>
      </c>
      <c r="D61" s="8"/>
      <c r="E61" s="8">
        <v>0</v>
      </c>
      <c r="F61" s="8"/>
      <c r="G61" s="8">
        <v>0</v>
      </c>
      <c r="H61" s="8"/>
      <c r="I61" s="8">
        <f t="shared" si="0"/>
        <v>382282394190</v>
      </c>
      <c r="J61" s="9"/>
      <c r="K61" s="11">
        <v>3.9243330003595712E-3</v>
      </c>
    </row>
    <row r="62" spans="1:11" s="4" customFormat="1" ht="21" x14ac:dyDescent="0.55000000000000004">
      <c r="A62" s="7" t="s">
        <v>82</v>
      </c>
      <c r="B62" s="9"/>
      <c r="C62" s="8">
        <v>286799652643</v>
      </c>
      <c r="D62" s="8"/>
      <c r="E62" s="8">
        <v>0</v>
      </c>
      <c r="F62" s="8"/>
      <c r="G62" s="8">
        <v>0</v>
      </c>
      <c r="H62" s="8"/>
      <c r="I62" s="8">
        <f t="shared" si="0"/>
        <v>286799652643</v>
      </c>
      <c r="J62" s="9"/>
      <c r="K62" s="11">
        <v>2.9441516493150304E-3</v>
      </c>
    </row>
    <row r="63" spans="1:11" s="4" customFormat="1" ht="21" x14ac:dyDescent="0.55000000000000004">
      <c r="A63" s="7" t="s">
        <v>82</v>
      </c>
      <c r="B63" s="9"/>
      <c r="C63" s="8">
        <v>187326094013</v>
      </c>
      <c r="D63" s="8"/>
      <c r="E63" s="8">
        <v>0</v>
      </c>
      <c r="F63" s="8"/>
      <c r="G63" s="8">
        <v>0</v>
      </c>
      <c r="H63" s="8"/>
      <c r="I63" s="8">
        <f t="shared" si="0"/>
        <v>187326094013</v>
      </c>
      <c r="J63" s="9"/>
      <c r="K63" s="11">
        <v>1.9230024289277235E-3</v>
      </c>
    </row>
    <row r="64" spans="1:11" s="4" customFormat="1" ht="21" x14ac:dyDescent="0.55000000000000004">
      <c r="A64" s="7" t="s">
        <v>82</v>
      </c>
      <c r="B64" s="9"/>
      <c r="C64" s="8">
        <v>111540341205</v>
      </c>
      <c r="D64" s="8"/>
      <c r="E64" s="8">
        <v>0</v>
      </c>
      <c r="F64" s="8"/>
      <c r="G64" s="8">
        <v>0</v>
      </c>
      <c r="H64" s="8"/>
      <c r="I64" s="8">
        <f t="shared" si="0"/>
        <v>111540341205</v>
      </c>
      <c r="J64" s="9"/>
      <c r="K64" s="11">
        <v>1.1450211898709464E-3</v>
      </c>
    </row>
    <row r="65" spans="1:11" s="4" customFormat="1" ht="21" x14ac:dyDescent="0.55000000000000004">
      <c r="A65" s="7" t="s">
        <v>82</v>
      </c>
      <c r="B65" s="9"/>
      <c r="C65" s="8">
        <v>132077929835</v>
      </c>
      <c r="D65" s="8"/>
      <c r="E65" s="8">
        <v>0</v>
      </c>
      <c r="F65" s="8"/>
      <c r="G65" s="8">
        <v>0</v>
      </c>
      <c r="H65" s="8"/>
      <c r="I65" s="8">
        <f t="shared" si="0"/>
        <v>132077929835</v>
      </c>
      <c r="J65" s="9"/>
      <c r="K65" s="11">
        <v>1.355850508807515E-3</v>
      </c>
    </row>
    <row r="66" spans="1:11" s="4" customFormat="1" ht="21" x14ac:dyDescent="0.55000000000000004">
      <c r="A66" s="7" t="s">
        <v>82</v>
      </c>
      <c r="B66" s="9"/>
      <c r="C66" s="8">
        <v>12476542369</v>
      </c>
      <c r="D66" s="8"/>
      <c r="E66" s="8">
        <v>0</v>
      </c>
      <c r="F66" s="8"/>
      <c r="G66" s="8">
        <v>0</v>
      </c>
      <c r="H66" s="8"/>
      <c r="I66" s="8">
        <f t="shared" si="0"/>
        <v>12476542369</v>
      </c>
      <c r="J66" s="9"/>
      <c r="K66" s="11">
        <v>1.2807837267210425E-4</v>
      </c>
    </row>
    <row r="67" spans="1:11" s="4" customFormat="1" ht="21" x14ac:dyDescent="0.55000000000000004">
      <c r="A67" s="7" t="s">
        <v>82</v>
      </c>
      <c r="B67" s="9"/>
      <c r="C67" s="8">
        <v>373753891753</v>
      </c>
      <c r="D67" s="8"/>
      <c r="E67" s="8">
        <v>0</v>
      </c>
      <c r="F67" s="8"/>
      <c r="G67" s="8">
        <v>0</v>
      </c>
      <c r="H67" s="8"/>
      <c r="I67" s="8">
        <f t="shared" si="0"/>
        <v>373753891753</v>
      </c>
      <c r="J67" s="9"/>
      <c r="K67" s="11">
        <v>3.8367833667226855E-3</v>
      </c>
    </row>
    <row r="68" spans="1:11" s="4" customFormat="1" ht="21" x14ac:dyDescent="0.55000000000000004">
      <c r="A68" s="7" t="s">
        <v>82</v>
      </c>
      <c r="B68" s="9"/>
      <c r="C68" s="8">
        <v>77503239972</v>
      </c>
      <c r="D68" s="8"/>
      <c r="E68" s="8">
        <v>0</v>
      </c>
      <c r="F68" s="8"/>
      <c r="G68" s="8">
        <v>0</v>
      </c>
      <c r="H68" s="8"/>
      <c r="I68" s="8">
        <f t="shared" si="0"/>
        <v>77503239972</v>
      </c>
      <c r="J68" s="9"/>
      <c r="K68" s="11">
        <v>7.956121623161654E-4</v>
      </c>
    </row>
    <row r="69" spans="1:11" s="4" customFormat="1" ht="21" x14ac:dyDescent="0.55000000000000004">
      <c r="A69" s="7" t="s">
        <v>82</v>
      </c>
      <c r="B69" s="9"/>
      <c r="C69" s="8">
        <v>95127533602</v>
      </c>
      <c r="D69" s="8"/>
      <c r="E69" s="8">
        <v>0</v>
      </c>
      <c r="F69" s="8"/>
      <c r="G69" s="8">
        <v>0</v>
      </c>
      <c r="H69" s="8"/>
      <c r="I69" s="8">
        <f t="shared" si="0"/>
        <v>95127533602</v>
      </c>
      <c r="J69" s="9"/>
      <c r="K69" s="11">
        <v>9.7653495172890688E-4</v>
      </c>
    </row>
    <row r="70" spans="1:11" s="4" customFormat="1" ht="21" x14ac:dyDescent="0.55000000000000004">
      <c r="A70" s="7" t="s">
        <v>82</v>
      </c>
      <c r="B70" s="9"/>
      <c r="C70" s="8">
        <v>537565347369</v>
      </c>
      <c r="D70" s="8"/>
      <c r="E70" s="8">
        <v>0</v>
      </c>
      <c r="F70" s="8"/>
      <c r="G70" s="8">
        <v>0</v>
      </c>
      <c r="H70" s="8"/>
      <c r="I70" s="8">
        <f t="shared" si="0"/>
        <v>537565347369</v>
      </c>
      <c r="J70" s="9"/>
      <c r="K70" s="11">
        <v>5.5183954704475036E-3</v>
      </c>
    </row>
    <row r="71" spans="1:11" s="4" customFormat="1" ht="21" x14ac:dyDescent="0.55000000000000004">
      <c r="A71" s="7" t="s">
        <v>82</v>
      </c>
      <c r="B71" s="9"/>
      <c r="C71" s="8">
        <v>248963563676</v>
      </c>
      <c r="D71" s="8"/>
      <c r="E71" s="8">
        <v>0</v>
      </c>
      <c r="F71" s="8"/>
      <c r="G71" s="8">
        <v>0</v>
      </c>
      <c r="H71" s="8"/>
      <c r="I71" s="8">
        <f t="shared" si="0"/>
        <v>248963563676</v>
      </c>
      <c r="J71" s="9"/>
      <c r="K71" s="11">
        <v>2.5557439831645945E-3</v>
      </c>
    </row>
    <row r="72" spans="1:11" s="4" customFormat="1" ht="21" x14ac:dyDescent="0.55000000000000004">
      <c r="A72" s="7" t="s">
        <v>82</v>
      </c>
      <c r="B72" s="9"/>
      <c r="C72" s="8">
        <v>263765070801</v>
      </c>
      <c r="D72" s="8"/>
      <c r="E72" s="8">
        <v>0</v>
      </c>
      <c r="F72" s="8"/>
      <c r="G72" s="8">
        <v>0</v>
      </c>
      <c r="H72" s="8"/>
      <c r="I72" s="8">
        <f t="shared" si="0"/>
        <v>263765070801</v>
      </c>
      <c r="J72" s="9"/>
      <c r="K72" s="11">
        <v>2.7076893611063923E-3</v>
      </c>
    </row>
    <row r="73" spans="1:11" s="4" customFormat="1" ht="21" x14ac:dyDescent="0.55000000000000004">
      <c r="A73" s="7" t="s">
        <v>82</v>
      </c>
      <c r="B73" s="9"/>
      <c r="C73" s="8">
        <v>186245929554</v>
      </c>
      <c r="D73" s="8"/>
      <c r="E73" s="8">
        <v>0</v>
      </c>
      <c r="F73" s="8"/>
      <c r="G73" s="8">
        <v>0</v>
      </c>
      <c r="H73" s="8"/>
      <c r="I73" s="8">
        <f t="shared" si="0"/>
        <v>186245929554</v>
      </c>
      <c r="J73" s="9"/>
      <c r="K73" s="11">
        <v>1.9119139637075269E-3</v>
      </c>
    </row>
    <row r="74" spans="1:11" s="4" customFormat="1" ht="21" x14ac:dyDescent="0.55000000000000004">
      <c r="A74" s="7" t="s">
        <v>82</v>
      </c>
      <c r="B74" s="9"/>
      <c r="C74" s="8">
        <v>906715147438</v>
      </c>
      <c r="D74" s="8"/>
      <c r="E74" s="8">
        <v>0</v>
      </c>
      <c r="F74" s="8"/>
      <c r="G74" s="8">
        <v>0</v>
      </c>
      <c r="H74" s="8"/>
      <c r="I74" s="8">
        <f t="shared" ref="I74:I78" si="1">C74+E74-G74</f>
        <v>906715147438</v>
      </c>
      <c r="J74" s="9"/>
      <c r="K74" s="11">
        <v>9.3079153764228373E-3</v>
      </c>
    </row>
    <row r="75" spans="1:11" s="4" customFormat="1" ht="21" x14ac:dyDescent="0.55000000000000004">
      <c r="A75" s="7" t="s">
        <v>82</v>
      </c>
      <c r="B75" s="9"/>
      <c r="C75" s="8">
        <v>238622595071</v>
      </c>
      <c r="D75" s="8"/>
      <c r="E75" s="8">
        <v>0</v>
      </c>
      <c r="F75" s="8"/>
      <c r="G75" s="8">
        <v>0</v>
      </c>
      <c r="H75" s="8"/>
      <c r="I75" s="8">
        <f t="shared" si="1"/>
        <v>238622595071</v>
      </c>
      <c r="J75" s="9"/>
      <c r="K75" s="11">
        <v>2.4495884160523037E-3</v>
      </c>
    </row>
    <row r="76" spans="1:11" s="4" customFormat="1" ht="21" x14ac:dyDescent="0.55000000000000004">
      <c r="A76" s="7" t="s">
        <v>82</v>
      </c>
      <c r="B76" s="9"/>
      <c r="C76" s="8">
        <v>275985509487</v>
      </c>
      <c r="D76" s="8"/>
      <c r="E76" s="8">
        <v>0</v>
      </c>
      <c r="F76" s="8"/>
      <c r="G76" s="8">
        <v>0</v>
      </c>
      <c r="H76" s="8"/>
      <c r="I76" s="8">
        <f t="shared" si="1"/>
        <v>275985509487</v>
      </c>
      <c r="J76" s="9"/>
      <c r="K76" s="11">
        <v>2.833138692656056E-3</v>
      </c>
    </row>
    <row r="77" spans="1:11" s="4" customFormat="1" ht="21" x14ac:dyDescent="0.55000000000000004">
      <c r="A77" s="7" t="s">
        <v>82</v>
      </c>
      <c r="B77" s="9"/>
      <c r="C77" s="8">
        <v>405201119777</v>
      </c>
      <c r="D77" s="8"/>
      <c r="E77" s="8">
        <v>0</v>
      </c>
      <c r="F77" s="8"/>
      <c r="G77" s="8">
        <v>0</v>
      </c>
      <c r="H77" s="8"/>
      <c r="I77" s="8">
        <f t="shared" si="1"/>
        <v>405201119777</v>
      </c>
      <c r="J77" s="9"/>
      <c r="K77" s="11">
        <v>4.1596059622175732E-3</v>
      </c>
    </row>
    <row r="78" spans="1:11" s="4" customFormat="1" ht="21.75" thickBot="1" x14ac:dyDescent="0.6">
      <c r="A78" s="7" t="s">
        <v>78</v>
      </c>
      <c r="B78" s="9"/>
      <c r="C78" s="8">
        <v>23011159000</v>
      </c>
      <c r="D78" s="8"/>
      <c r="E78" s="8">
        <v>134722187140</v>
      </c>
      <c r="F78" s="8"/>
      <c r="G78" s="8">
        <v>157515989172</v>
      </c>
      <c r="H78" s="8"/>
      <c r="I78" s="8">
        <f t="shared" si="1"/>
        <v>217356968</v>
      </c>
      <c r="J78" s="9"/>
      <c r="K78" s="11">
        <v>2.2312853935840821E-6</v>
      </c>
    </row>
    <row r="79" spans="1:11" s="4" customFormat="1" ht="24.75" thickBot="1" x14ac:dyDescent="0.5">
      <c r="A79" s="12" t="s">
        <v>49</v>
      </c>
      <c r="B79" s="12"/>
      <c r="C79" s="13">
        <f>SUM(C8:C78)</f>
        <v>9188845943194</v>
      </c>
      <c r="D79" s="12"/>
      <c r="E79" s="13">
        <f>SUM(E8:E78)</f>
        <v>119331377508776</v>
      </c>
      <c r="F79" s="12"/>
      <c r="G79" s="13">
        <f>SUM(G8:G78)</f>
        <v>121126455335513</v>
      </c>
      <c r="H79" s="12"/>
      <c r="I79" s="13">
        <f>SUM(I8:I78)</f>
        <v>7393768116457</v>
      </c>
      <c r="J79" s="12"/>
      <c r="K79" s="19">
        <f>SUM(K8:K78)</f>
        <v>7.5900979635482396E-2</v>
      </c>
    </row>
    <row r="80" spans="1:11" ht="19.5" thickTop="1" x14ac:dyDescent="0.45"/>
    <row r="81" spans="3:11" x14ac:dyDescent="0.45">
      <c r="C81" s="2"/>
      <c r="K81" s="2"/>
    </row>
    <row r="82" spans="3:11" x14ac:dyDescent="0.45">
      <c r="C82" s="22"/>
    </row>
  </sheetData>
  <mergeCells count="7">
    <mergeCell ref="A5:K5"/>
    <mergeCell ref="I6:K6"/>
    <mergeCell ref="A2:K2"/>
    <mergeCell ref="A3:K3"/>
    <mergeCell ref="A4:K4"/>
    <mergeCell ref="E6:G6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2"/>
  <sheetViews>
    <sheetView rightToLeft="1" workbookViewId="0">
      <selection activeCell="A17" sqref="A17"/>
    </sheetView>
  </sheetViews>
  <sheetFormatPr defaultRowHeight="18.75" x14ac:dyDescent="0.45"/>
  <cols>
    <col min="1" max="1" width="57.5703125" style="1" bestFit="1" customWidth="1"/>
    <col min="2" max="2" width="1" style="1" customWidth="1"/>
    <col min="3" max="3" width="19" style="1" customWidth="1"/>
    <col min="4" max="4" width="1" style="1" customWidth="1"/>
    <col min="5" max="5" width="25.85546875" style="1" bestFit="1" customWidth="1"/>
    <col min="6" max="6" width="1" style="1" customWidth="1"/>
    <col min="7" max="7" width="23" style="1" customWidth="1"/>
    <col min="8" max="8" width="1" style="1" customWidth="1"/>
    <col min="9" max="9" width="32" style="1" customWidth="1"/>
    <col min="10" max="10" width="1" style="1" customWidth="1"/>
    <col min="11" max="11" width="9.140625" style="1" customWidth="1"/>
    <col min="12" max="16384" width="9.140625" style="1"/>
  </cols>
  <sheetData>
    <row r="1" spans="1:9" s="4" customFormat="1" x14ac:dyDescent="0.45"/>
    <row r="2" spans="1:9" s="4" customFormat="1" ht="26.25" x14ac:dyDescent="0.45">
      <c r="A2" s="64" t="s">
        <v>0</v>
      </c>
      <c r="B2" s="64" t="s">
        <v>0</v>
      </c>
      <c r="C2" s="64"/>
      <c r="D2" s="64"/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</row>
    <row r="3" spans="1:9" s="4" customFormat="1" ht="26.25" x14ac:dyDescent="0.45">
      <c r="A3" s="64" t="s">
        <v>84</v>
      </c>
      <c r="B3" s="64" t="s">
        <v>84</v>
      </c>
      <c r="C3" s="64"/>
      <c r="D3" s="64"/>
      <c r="E3" s="64" t="s">
        <v>84</v>
      </c>
      <c r="F3" s="64" t="s">
        <v>84</v>
      </c>
      <c r="G3" s="64" t="s">
        <v>84</v>
      </c>
      <c r="H3" s="64" t="s">
        <v>84</v>
      </c>
      <c r="I3" s="64" t="s">
        <v>84</v>
      </c>
    </row>
    <row r="4" spans="1:9" s="4" customFormat="1" ht="26.25" x14ac:dyDescent="0.45">
      <c r="A4" s="64" t="s">
        <v>2</v>
      </c>
      <c r="B4" s="64" t="s">
        <v>2</v>
      </c>
      <c r="C4" s="64"/>
      <c r="D4" s="64"/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</row>
    <row r="6" spans="1:9" s="4" customFormat="1" ht="27" thickBot="1" x14ac:dyDescent="0.5">
      <c r="A6" s="20" t="s">
        <v>88</v>
      </c>
      <c r="C6" s="23" t="s">
        <v>120</v>
      </c>
      <c r="E6" s="20" t="s">
        <v>73</v>
      </c>
      <c r="G6" s="20" t="s">
        <v>107</v>
      </c>
      <c r="I6" s="20" t="s">
        <v>13</v>
      </c>
    </row>
    <row r="7" spans="1:9" s="4" customFormat="1" ht="21" x14ac:dyDescent="0.55000000000000004">
      <c r="A7" s="24" t="s">
        <v>153</v>
      </c>
      <c r="B7" s="24"/>
      <c r="C7" s="25" t="s">
        <v>154</v>
      </c>
      <c r="E7" s="26">
        <f>'سرمایه‌گذاری در سهام'!$I$14</f>
        <v>-2380116141283</v>
      </c>
      <c r="G7" s="27">
        <f>E7/$E$12</f>
        <v>-0.72650741430711696</v>
      </c>
      <c r="I7" s="28">
        <v>-2.4433163702754931E-2</v>
      </c>
    </row>
    <row r="8" spans="1:9" s="4" customFormat="1" ht="21" x14ac:dyDescent="0.55000000000000004">
      <c r="A8" s="24" t="s">
        <v>155</v>
      </c>
      <c r="B8" s="24"/>
      <c r="C8" s="25" t="s">
        <v>156</v>
      </c>
      <c r="E8" s="26">
        <f>'سرمایه‌گذاری در صندوق '!$I$36</f>
        <v>2063384262119</v>
      </c>
      <c r="G8" s="27">
        <f>E8/$E$12</f>
        <v>0.62982807393004092</v>
      </c>
      <c r="I8" s="28">
        <v>2.1181741757721764E-2</v>
      </c>
    </row>
    <row r="9" spans="1:9" s="4" customFormat="1" ht="21" x14ac:dyDescent="0.55000000000000004">
      <c r="A9" s="24" t="s">
        <v>157</v>
      </c>
      <c r="B9" s="24"/>
      <c r="C9" s="25" t="s">
        <v>158</v>
      </c>
      <c r="E9" s="26">
        <f>'سرمایه‌گذاری در اوراق بهادار'!$I$26</f>
        <v>30843979627</v>
      </c>
      <c r="G9" s="27">
        <f>E9/$E$12</f>
        <v>9.4148262335105801E-3</v>
      </c>
      <c r="I9" s="28">
        <v>3.166299284305903E-4</v>
      </c>
    </row>
    <row r="10" spans="1:9" s="4" customFormat="1" ht="21" x14ac:dyDescent="0.55000000000000004">
      <c r="A10" s="24" t="s">
        <v>159</v>
      </c>
      <c r="B10" s="24"/>
      <c r="C10" s="25" t="s">
        <v>160</v>
      </c>
      <c r="E10" s="26">
        <f>'درآمد سپرده بانکی'!$C$77</f>
        <v>168135258102</v>
      </c>
      <c r="G10" s="27">
        <f>E10/$E$12</f>
        <v>5.1321660106761875E-2</v>
      </c>
      <c r="I10" s="28">
        <v>1.7259982461177977E-3</v>
      </c>
    </row>
    <row r="11" spans="1:9" s="4" customFormat="1" ht="21.75" thickBot="1" x14ac:dyDescent="0.6">
      <c r="A11" s="24" t="s">
        <v>114</v>
      </c>
      <c r="B11" s="24"/>
      <c r="C11" s="25" t="s">
        <v>161</v>
      </c>
      <c r="E11" s="57">
        <f>'سایر درآمدها'!$C$10</f>
        <v>3393859800717</v>
      </c>
      <c r="G11" s="27">
        <f>E11/$E$12</f>
        <v>1.0359428540368036</v>
      </c>
      <c r="I11" s="28">
        <v>3.4839783931895962E-2</v>
      </c>
    </row>
    <row r="12" spans="1:9" s="4" customFormat="1" ht="27" thickBot="1" x14ac:dyDescent="0.7">
      <c r="A12" s="4" t="s">
        <v>49</v>
      </c>
      <c r="E12" s="32">
        <f>SUM(E7:E11)</f>
        <v>3276107159282</v>
      </c>
      <c r="F12" s="29"/>
      <c r="G12" s="30">
        <f>SUM(G7:G11)</f>
        <v>1</v>
      </c>
      <c r="H12" s="29"/>
      <c r="I12" s="31">
        <f>SUM(I7:I11)</f>
        <v>3.3630990161411183E-2</v>
      </c>
    </row>
    <row r="13" spans="1:9" ht="19.5" thickTop="1" x14ac:dyDescent="0.45"/>
    <row r="14" spans="1:9" x14ac:dyDescent="0.45">
      <c r="I14" s="26"/>
    </row>
    <row r="17" spans="5:5" x14ac:dyDescent="0.45">
      <c r="E17" s="2"/>
    </row>
    <row r="18" spans="5:5" x14ac:dyDescent="0.45">
      <c r="E18" s="2"/>
    </row>
    <row r="19" spans="5:5" x14ac:dyDescent="0.45">
      <c r="E19" s="2"/>
    </row>
    <row r="20" spans="5:5" x14ac:dyDescent="0.45">
      <c r="E20" s="2"/>
    </row>
    <row r="21" spans="5:5" x14ac:dyDescent="0.45">
      <c r="E21" s="2"/>
    </row>
    <row r="22" spans="5:5" x14ac:dyDescent="0.45">
      <c r="E22" s="22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5"/>
  <sheetViews>
    <sheetView rightToLeft="1" topLeftCell="A2" workbookViewId="0">
      <selection activeCell="U11" sqref="U11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4" style="1" customWidth="1"/>
    <col min="16" max="16" width="1" style="1" customWidth="1"/>
    <col min="17" max="17" width="23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1" spans="1:21" s="4" customFormat="1" x14ac:dyDescent="0.45"/>
    <row r="2" spans="1:21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  <c r="T2" s="64" t="s">
        <v>0</v>
      </c>
      <c r="U2" s="64" t="s">
        <v>0</v>
      </c>
    </row>
    <row r="3" spans="1:21" s="4" customFormat="1" ht="26.25" x14ac:dyDescent="0.45">
      <c r="A3" s="64" t="s">
        <v>84</v>
      </c>
      <c r="B3" s="64" t="s">
        <v>84</v>
      </c>
      <c r="C3" s="64" t="s">
        <v>84</v>
      </c>
      <c r="D3" s="64" t="s">
        <v>84</v>
      </c>
      <c r="E3" s="64" t="s">
        <v>84</v>
      </c>
      <c r="F3" s="64" t="s">
        <v>84</v>
      </c>
      <c r="G3" s="64" t="s">
        <v>84</v>
      </c>
      <c r="H3" s="64" t="s">
        <v>84</v>
      </c>
      <c r="I3" s="64" t="s">
        <v>84</v>
      </c>
      <c r="J3" s="64" t="s">
        <v>84</v>
      </c>
      <c r="K3" s="64" t="s">
        <v>84</v>
      </c>
      <c r="L3" s="64" t="s">
        <v>84</v>
      </c>
      <c r="M3" s="64" t="s">
        <v>84</v>
      </c>
      <c r="N3" s="64" t="s">
        <v>84</v>
      </c>
      <c r="O3" s="64" t="s">
        <v>84</v>
      </c>
      <c r="P3" s="64" t="s">
        <v>84</v>
      </c>
      <c r="Q3" s="64" t="s">
        <v>84</v>
      </c>
      <c r="R3" s="64" t="s">
        <v>84</v>
      </c>
      <c r="S3" s="64" t="s">
        <v>84</v>
      </c>
      <c r="T3" s="64" t="s">
        <v>84</v>
      </c>
      <c r="U3" s="64" t="s">
        <v>84</v>
      </c>
    </row>
    <row r="4" spans="1:21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  <c r="T4" s="64" t="s">
        <v>2</v>
      </c>
      <c r="U4" s="64" t="s">
        <v>2</v>
      </c>
    </row>
    <row r="5" spans="1:21" s="18" customFormat="1" ht="28.5" x14ac:dyDescent="0.4">
      <c r="A5" s="65" t="s">
        <v>121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</row>
    <row r="6" spans="1:21" s="4" customFormat="1" ht="26.25" x14ac:dyDescent="0.45">
      <c r="A6" s="66" t="s">
        <v>3</v>
      </c>
      <c r="C6" s="66" t="s">
        <v>116</v>
      </c>
      <c r="D6" s="66" t="s">
        <v>86</v>
      </c>
      <c r="E6" s="66" t="s">
        <v>86</v>
      </c>
      <c r="F6" s="66" t="s">
        <v>86</v>
      </c>
      <c r="G6" s="66" t="s">
        <v>86</v>
      </c>
      <c r="H6" s="66" t="s">
        <v>86</v>
      </c>
      <c r="I6" s="66" t="s">
        <v>86</v>
      </c>
      <c r="J6" s="66" t="s">
        <v>86</v>
      </c>
      <c r="K6" s="66" t="s">
        <v>86</v>
      </c>
      <c r="M6" s="66" t="s">
        <v>117</v>
      </c>
      <c r="N6" s="66" t="s">
        <v>87</v>
      </c>
      <c r="O6" s="66" t="s">
        <v>87</v>
      </c>
      <c r="P6" s="66" t="s">
        <v>87</v>
      </c>
      <c r="Q6" s="66" t="s">
        <v>87</v>
      </c>
      <c r="R6" s="66" t="s">
        <v>87</v>
      </c>
      <c r="S6" s="66" t="s">
        <v>87</v>
      </c>
      <c r="T6" s="66" t="s">
        <v>87</v>
      </c>
      <c r="U6" s="66" t="s">
        <v>87</v>
      </c>
    </row>
    <row r="7" spans="1:21" s="4" customFormat="1" ht="27" thickBot="1" x14ac:dyDescent="0.5">
      <c r="A7" s="66" t="s">
        <v>3</v>
      </c>
      <c r="C7" s="20" t="s">
        <v>104</v>
      </c>
      <c r="E7" s="20" t="s">
        <v>105</v>
      </c>
      <c r="G7" s="20" t="s">
        <v>106</v>
      </c>
      <c r="I7" s="20" t="s">
        <v>73</v>
      </c>
      <c r="K7" s="20" t="s">
        <v>107</v>
      </c>
      <c r="M7" s="20" t="s">
        <v>104</v>
      </c>
      <c r="O7" s="20" t="s">
        <v>105</v>
      </c>
      <c r="Q7" s="20" t="s">
        <v>106</v>
      </c>
      <c r="S7" s="20" t="s">
        <v>73</v>
      </c>
      <c r="U7" s="20" t="s">
        <v>107</v>
      </c>
    </row>
    <row r="8" spans="1:21" s="4" customFormat="1" ht="21" x14ac:dyDescent="0.55000000000000004">
      <c r="A8" s="7" t="s">
        <v>22</v>
      </c>
      <c r="C8" s="8">
        <f>IFERROR(VLOOKUP(A8,'درآمد سود سهام'!$A$8:$M$10,13,0),0)</f>
        <v>0</v>
      </c>
      <c r="D8" s="9"/>
      <c r="E8" s="26">
        <f>IFERROR(VLOOKUP(A8,'درآمد ناشی از تغییر قیمت اوراق'!$A$8:$I$54,9,0),0)</f>
        <v>0</v>
      </c>
      <c r="F8" s="9"/>
      <c r="G8" s="26">
        <f>IFERROR(VLOOKUP(A8,'درآمد ناشی از فروش'!$A$8:$I$44,9,0),0)</f>
        <v>0</v>
      </c>
      <c r="H8" s="9"/>
      <c r="I8" s="26">
        <f>C8+E8+G8</f>
        <v>0</v>
      </c>
      <c r="J8" s="9"/>
      <c r="K8" s="27">
        <f>I8/$I$14</f>
        <v>0</v>
      </c>
      <c r="L8" s="9"/>
      <c r="M8" s="26">
        <v>0</v>
      </c>
      <c r="N8" s="9"/>
      <c r="O8" s="26">
        <v>0</v>
      </c>
      <c r="P8" s="9"/>
      <c r="Q8" s="26">
        <v>-25330196504</v>
      </c>
      <c r="R8" s="9"/>
      <c r="S8" s="26">
        <f>M8+O8+Q8</f>
        <v>-25330196504</v>
      </c>
      <c r="T8" s="9"/>
      <c r="U8" s="27">
        <f>S8/$S$14</f>
        <v>1.0530351937651313E-2</v>
      </c>
    </row>
    <row r="9" spans="1:21" s="4" customFormat="1" ht="21" x14ac:dyDescent="0.55000000000000004">
      <c r="A9" s="7" t="s">
        <v>42</v>
      </c>
      <c r="C9" s="8">
        <v>134632552692</v>
      </c>
      <c r="D9" s="9"/>
      <c r="E9" s="26">
        <v>-175536034202</v>
      </c>
      <c r="F9" s="9"/>
      <c r="G9" s="26">
        <v>-4681412322</v>
      </c>
      <c r="H9" s="9"/>
      <c r="I9" s="26">
        <f t="shared" ref="I9:I13" si="0">C9+E9+G9</f>
        <v>-45584893832</v>
      </c>
      <c r="J9" s="9"/>
      <c r="K9" s="27">
        <f t="shared" ref="K9:K13" si="1">I9/$I$14</f>
        <v>1.9152382121751209E-2</v>
      </c>
      <c r="L9" s="9"/>
      <c r="M9" s="26">
        <v>134632552692</v>
      </c>
      <c r="N9" s="9"/>
      <c r="O9" s="26">
        <v>-175536034201</v>
      </c>
      <c r="P9" s="9"/>
      <c r="Q9" s="26">
        <v>-4681412322</v>
      </c>
      <c r="R9" s="9"/>
      <c r="S9" s="26">
        <f t="shared" ref="S9:S13" si="2">M9+O9+Q9</f>
        <v>-45584893831</v>
      </c>
      <c r="T9" s="9"/>
      <c r="U9" s="27">
        <f t="shared" ref="U9:U13" si="3">S9/$S$14</f>
        <v>1.895070079717295E-2</v>
      </c>
    </row>
    <row r="10" spans="1:21" s="4" customFormat="1" ht="21" x14ac:dyDescent="0.55000000000000004">
      <c r="A10" s="7" t="s">
        <v>40</v>
      </c>
      <c r="C10" s="8">
        <v>368325250838</v>
      </c>
      <c r="D10" s="9"/>
      <c r="E10" s="26">
        <v>-624690619330</v>
      </c>
      <c r="F10" s="9"/>
      <c r="G10" s="26">
        <v>-47907658366</v>
      </c>
      <c r="H10" s="9"/>
      <c r="I10" s="26">
        <f t="shared" si="0"/>
        <v>-304273026858</v>
      </c>
      <c r="J10" s="9"/>
      <c r="K10" s="27">
        <f t="shared" si="1"/>
        <v>0.12783957117906936</v>
      </c>
      <c r="L10" s="9"/>
      <c r="M10" s="26">
        <v>368325250838</v>
      </c>
      <c r="N10" s="9"/>
      <c r="O10" s="26">
        <v>-624690619329</v>
      </c>
      <c r="P10" s="9"/>
      <c r="Q10" s="26">
        <v>-47907658366</v>
      </c>
      <c r="R10" s="9"/>
      <c r="S10" s="26">
        <f t="shared" si="2"/>
        <v>-304273026857</v>
      </c>
      <c r="T10" s="9"/>
      <c r="U10" s="27">
        <f t="shared" si="3"/>
        <v>0.12649337550273906</v>
      </c>
    </row>
    <row r="11" spans="1:21" s="4" customFormat="1" ht="21" x14ac:dyDescent="0.55000000000000004">
      <c r="A11" s="7" t="s">
        <v>18</v>
      </c>
      <c r="C11" s="8">
        <v>109473773345</v>
      </c>
      <c r="D11" s="9"/>
      <c r="E11" s="26">
        <v>247232378703</v>
      </c>
      <c r="F11" s="9"/>
      <c r="G11" s="26">
        <v>22397404835</v>
      </c>
      <c r="H11" s="9"/>
      <c r="I11" s="26">
        <f t="shared" si="0"/>
        <v>379103556883</v>
      </c>
      <c r="J11" s="9"/>
      <c r="K11" s="27">
        <f t="shared" si="1"/>
        <v>-0.15927943611971998</v>
      </c>
      <c r="L11" s="9"/>
      <c r="M11" s="26">
        <v>109473773345</v>
      </c>
      <c r="N11" s="9"/>
      <c r="O11" s="26">
        <v>247232378703</v>
      </c>
      <c r="P11" s="9"/>
      <c r="Q11" s="26">
        <v>22397404835</v>
      </c>
      <c r="R11" s="9"/>
      <c r="S11" s="26">
        <f t="shared" si="2"/>
        <v>379103556883</v>
      </c>
      <c r="T11" s="9"/>
      <c r="U11" s="27">
        <f t="shared" si="3"/>
        <v>-0.15760216760114731</v>
      </c>
    </row>
    <row r="12" spans="1:21" s="4" customFormat="1" ht="21" x14ac:dyDescent="0.55000000000000004">
      <c r="A12" s="7" t="s">
        <v>35</v>
      </c>
      <c r="C12" s="8">
        <v>0</v>
      </c>
      <c r="D12" s="9"/>
      <c r="E12" s="26">
        <v>-2664029148183</v>
      </c>
      <c r="F12" s="9"/>
      <c r="G12" s="26">
        <v>-951692264</v>
      </c>
      <c r="H12" s="9"/>
      <c r="I12" s="26">
        <f t="shared" si="0"/>
        <v>-2664980840447</v>
      </c>
      <c r="J12" s="9"/>
      <c r="K12" s="27">
        <f t="shared" si="1"/>
        <v>1.1196852095673129</v>
      </c>
      <c r="L12" s="9"/>
      <c r="M12" s="26">
        <v>0</v>
      </c>
      <c r="N12" s="9"/>
      <c r="O12" s="26">
        <v>-2664029148182</v>
      </c>
      <c r="P12" s="9"/>
      <c r="Q12" s="26">
        <v>-951692264</v>
      </c>
      <c r="R12" s="9"/>
      <c r="S12" s="26">
        <f t="shared" si="2"/>
        <v>-2664980840446</v>
      </c>
      <c r="T12" s="9"/>
      <c r="U12" s="27">
        <f t="shared" si="3"/>
        <v>1.107894530252167</v>
      </c>
    </row>
    <row r="13" spans="1:21" s="4" customFormat="1" ht="21.75" thickBot="1" x14ac:dyDescent="0.6">
      <c r="A13" s="7" t="s">
        <v>38</v>
      </c>
      <c r="C13" s="8">
        <v>0</v>
      </c>
      <c r="D13" s="9"/>
      <c r="E13" s="26">
        <v>90198407749</v>
      </c>
      <c r="F13" s="9"/>
      <c r="G13" s="26">
        <v>165420655222</v>
      </c>
      <c r="H13" s="9"/>
      <c r="I13" s="26">
        <f t="shared" si="0"/>
        <v>255619062971</v>
      </c>
      <c r="J13" s="9"/>
      <c r="K13" s="27">
        <f t="shared" si="1"/>
        <v>-0.10739772674841351</v>
      </c>
      <c r="L13" s="9"/>
      <c r="M13" s="26">
        <v>0</v>
      </c>
      <c r="N13" s="9"/>
      <c r="O13" s="26">
        <v>90198407749</v>
      </c>
      <c r="P13" s="9"/>
      <c r="Q13" s="26">
        <v>165420655222</v>
      </c>
      <c r="R13" s="9"/>
      <c r="S13" s="26">
        <f t="shared" si="2"/>
        <v>255619062971</v>
      </c>
      <c r="T13" s="9"/>
      <c r="U13" s="27">
        <f t="shared" si="3"/>
        <v>-0.10626679088858296</v>
      </c>
    </row>
    <row r="14" spans="1:21" s="12" customFormat="1" ht="24.75" thickBot="1" x14ac:dyDescent="0.3">
      <c r="A14" s="12" t="s">
        <v>49</v>
      </c>
      <c r="C14" s="13">
        <f>SUM(C8:C13)</f>
        <v>612431576875</v>
      </c>
      <c r="E14" s="13">
        <f>SUM(E8:E13)</f>
        <v>-3126825015263</v>
      </c>
      <c r="G14" s="13">
        <f>SUM(G8:G13)</f>
        <v>134277297105</v>
      </c>
      <c r="I14" s="13">
        <f>SUM(I8:I13)</f>
        <v>-2380116141283</v>
      </c>
      <c r="K14" s="19">
        <f>SUM(K8:K13)</f>
        <v>0.99999999999999989</v>
      </c>
      <c r="M14" s="13">
        <f>SUM(M8:M13)</f>
        <v>612431576875</v>
      </c>
      <c r="O14" s="13">
        <f>SUM(O8:O13)</f>
        <v>-3126825015260</v>
      </c>
      <c r="Q14" s="13">
        <f>SUM(Q8:Q13)</f>
        <v>108947100601</v>
      </c>
      <c r="S14" s="13">
        <f>SUM(S8:S13)</f>
        <v>-2405446337784</v>
      </c>
      <c r="U14" s="19">
        <f>SUM(U8:U13)</f>
        <v>1</v>
      </c>
    </row>
    <row r="15" spans="1:21" ht="19.5" thickTop="1" x14ac:dyDescent="0.45"/>
  </sheetData>
  <mergeCells count="7">
    <mergeCell ref="A5:U5"/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7378-2C92-49E0-83D2-20C3C7D95B39}">
  <dimension ref="A1:U37"/>
  <sheetViews>
    <sheetView rightToLeft="1" workbookViewId="0">
      <selection activeCell="I33" sqref="I33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4" style="1" customWidth="1"/>
    <col min="16" max="16" width="1" style="1" customWidth="1"/>
    <col min="17" max="17" width="23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1" spans="1:21" s="4" customFormat="1" x14ac:dyDescent="0.45"/>
    <row r="2" spans="1:21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  <c r="T2" s="64" t="s">
        <v>0</v>
      </c>
      <c r="U2" s="64" t="s">
        <v>0</v>
      </c>
    </row>
    <row r="3" spans="1:21" s="4" customFormat="1" ht="26.25" x14ac:dyDescent="0.45">
      <c r="A3" s="64" t="s">
        <v>84</v>
      </c>
      <c r="B3" s="64" t="s">
        <v>84</v>
      </c>
      <c r="C3" s="64" t="s">
        <v>84</v>
      </c>
      <c r="D3" s="64" t="s">
        <v>84</v>
      </c>
      <c r="E3" s="64" t="s">
        <v>84</v>
      </c>
      <c r="F3" s="64" t="s">
        <v>84</v>
      </c>
      <c r="G3" s="64" t="s">
        <v>84</v>
      </c>
      <c r="H3" s="64" t="s">
        <v>84</v>
      </c>
      <c r="I3" s="64" t="s">
        <v>84</v>
      </c>
      <c r="J3" s="64" t="s">
        <v>84</v>
      </c>
      <c r="K3" s="64" t="s">
        <v>84</v>
      </c>
      <c r="L3" s="64" t="s">
        <v>84</v>
      </c>
      <c r="M3" s="64" t="s">
        <v>84</v>
      </c>
      <c r="N3" s="64" t="s">
        <v>84</v>
      </c>
      <c r="O3" s="64" t="s">
        <v>84</v>
      </c>
      <c r="P3" s="64" t="s">
        <v>84</v>
      </c>
      <c r="Q3" s="64" t="s">
        <v>84</v>
      </c>
      <c r="R3" s="64" t="s">
        <v>84</v>
      </c>
      <c r="S3" s="64" t="s">
        <v>84</v>
      </c>
      <c r="T3" s="64" t="s">
        <v>84</v>
      </c>
      <c r="U3" s="64" t="s">
        <v>84</v>
      </c>
    </row>
    <row r="4" spans="1:21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  <c r="T4" s="64" t="s">
        <v>2</v>
      </c>
      <c r="U4" s="64" t="s">
        <v>2</v>
      </c>
    </row>
    <row r="5" spans="1:21" s="18" customFormat="1" ht="28.5" x14ac:dyDescent="0.4">
      <c r="A5" s="65" t="s">
        <v>164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</row>
    <row r="6" spans="1:21" s="4" customFormat="1" ht="27" thickBot="1" x14ac:dyDescent="0.5">
      <c r="A6" s="66" t="s">
        <v>3</v>
      </c>
      <c r="C6" s="66" t="s">
        <v>116</v>
      </c>
      <c r="D6" s="66" t="s">
        <v>86</v>
      </c>
      <c r="E6" s="66" t="s">
        <v>86</v>
      </c>
      <c r="F6" s="66" t="s">
        <v>86</v>
      </c>
      <c r="G6" s="66" t="s">
        <v>86</v>
      </c>
      <c r="H6" s="66" t="s">
        <v>86</v>
      </c>
      <c r="I6" s="66" t="s">
        <v>86</v>
      </c>
      <c r="J6" s="66" t="s">
        <v>86</v>
      </c>
      <c r="K6" s="66" t="s">
        <v>86</v>
      </c>
      <c r="M6" s="66" t="s">
        <v>117</v>
      </c>
      <c r="N6" s="66" t="s">
        <v>87</v>
      </c>
      <c r="O6" s="66" t="s">
        <v>87</v>
      </c>
      <c r="P6" s="66" t="s">
        <v>87</v>
      </c>
      <c r="Q6" s="66" t="s">
        <v>87</v>
      </c>
      <c r="R6" s="66" t="s">
        <v>87</v>
      </c>
      <c r="S6" s="66" t="s">
        <v>87</v>
      </c>
      <c r="T6" s="66" t="s">
        <v>87</v>
      </c>
      <c r="U6" s="66" t="s">
        <v>87</v>
      </c>
    </row>
    <row r="7" spans="1:21" s="4" customFormat="1" ht="27" thickBot="1" x14ac:dyDescent="0.5">
      <c r="A7" s="66" t="s">
        <v>3</v>
      </c>
      <c r="C7" s="20" t="s">
        <v>104</v>
      </c>
      <c r="E7" s="20" t="s">
        <v>105</v>
      </c>
      <c r="G7" s="20" t="s">
        <v>106</v>
      </c>
      <c r="I7" s="20" t="s">
        <v>73</v>
      </c>
      <c r="K7" s="20" t="s">
        <v>107</v>
      </c>
      <c r="M7" s="20" t="s">
        <v>104</v>
      </c>
      <c r="O7" s="20" t="s">
        <v>105</v>
      </c>
      <c r="Q7" s="20" t="s">
        <v>106</v>
      </c>
      <c r="S7" s="20" t="s">
        <v>73</v>
      </c>
      <c r="U7" s="20" t="s">
        <v>107</v>
      </c>
    </row>
    <row r="8" spans="1:21" s="4" customFormat="1" ht="21" x14ac:dyDescent="0.55000000000000004">
      <c r="A8" s="7" t="s">
        <v>37</v>
      </c>
      <c r="C8" s="8">
        <v>0</v>
      </c>
      <c r="D8" s="9"/>
      <c r="E8" s="26">
        <v>84637839216</v>
      </c>
      <c r="F8" s="9"/>
      <c r="G8" s="26">
        <v>-27812672386</v>
      </c>
      <c r="H8" s="9"/>
      <c r="I8" s="26">
        <f>C8+E8+G8</f>
        <v>56825166830</v>
      </c>
      <c r="J8" s="9"/>
      <c r="K8" s="27">
        <f>I8/$I$36</f>
        <v>2.7539788818415813E-2</v>
      </c>
      <c r="L8" s="9"/>
      <c r="M8" s="26">
        <v>0</v>
      </c>
      <c r="N8" s="9"/>
      <c r="O8" s="26">
        <v>84637839216</v>
      </c>
      <c r="P8" s="9"/>
      <c r="Q8" s="26">
        <v>-27812672386</v>
      </c>
      <c r="R8" s="9"/>
      <c r="S8" s="26">
        <f>M8+O8+Q8</f>
        <v>56825166830</v>
      </c>
      <c r="T8" s="9"/>
      <c r="U8" s="27">
        <f>S8/$S$36</f>
        <v>2.7540852723304417E-2</v>
      </c>
    </row>
    <row r="9" spans="1:21" s="4" customFormat="1" ht="21" x14ac:dyDescent="0.55000000000000004">
      <c r="A9" s="7" t="s">
        <v>21</v>
      </c>
      <c r="C9" s="8">
        <v>0</v>
      </c>
      <c r="D9" s="9"/>
      <c r="E9" s="26">
        <v>2173604381</v>
      </c>
      <c r="F9" s="9"/>
      <c r="G9" s="26">
        <v>108153455997</v>
      </c>
      <c r="H9" s="9"/>
      <c r="I9" s="26">
        <f t="shared" ref="I9:I35" si="0">C9+E9+G9</f>
        <v>110327060378</v>
      </c>
      <c r="J9" s="9"/>
      <c r="K9" s="27">
        <f t="shared" ref="K9:K35" si="1">I9/$I$36</f>
        <v>5.3468984136139153E-2</v>
      </c>
      <c r="L9" s="9"/>
      <c r="M9" s="26">
        <v>0</v>
      </c>
      <c r="N9" s="9"/>
      <c r="O9" s="26">
        <v>2173604381</v>
      </c>
      <c r="P9" s="9"/>
      <c r="Q9" s="26">
        <v>108153455997</v>
      </c>
      <c r="R9" s="9"/>
      <c r="S9" s="26">
        <f t="shared" ref="S9:S35" si="2">M9+O9+Q9</f>
        <v>110327060378</v>
      </c>
      <c r="T9" s="9"/>
      <c r="U9" s="27">
        <f t="shared" ref="U9:U35" si="3">S9/$S$36</f>
        <v>5.3471049726183655E-2</v>
      </c>
    </row>
    <row r="10" spans="1:21" s="4" customFormat="1" ht="21" x14ac:dyDescent="0.55000000000000004">
      <c r="A10" s="7" t="s">
        <v>25</v>
      </c>
      <c r="C10" s="8">
        <v>0</v>
      </c>
      <c r="D10" s="9"/>
      <c r="E10" s="26">
        <v>1473392207</v>
      </c>
      <c r="F10" s="9"/>
      <c r="G10" s="26">
        <v>12949823405</v>
      </c>
      <c r="H10" s="9"/>
      <c r="I10" s="26">
        <f t="shared" si="0"/>
        <v>14423215612</v>
      </c>
      <c r="J10" s="9"/>
      <c r="K10" s="27">
        <f t="shared" si="1"/>
        <v>6.9900773582464116E-3</v>
      </c>
      <c r="L10" s="9"/>
      <c r="M10" s="26">
        <v>0</v>
      </c>
      <c r="N10" s="9"/>
      <c r="O10" s="26">
        <v>1473392207</v>
      </c>
      <c r="P10" s="9"/>
      <c r="Q10" s="26">
        <v>12949823405</v>
      </c>
      <c r="R10" s="9"/>
      <c r="S10" s="26">
        <f t="shared" si="2"/>
        <v>14423215612</v>
      </c>
      <c r="T10" s="9"/>
      <c r="U10" s="27">
        <f t="shared" si="3"/>
        <v>6.9903473958099595E-3</v>
      </c>
    </row>
    <row r="11" spans="1:21" s="4" customFormat="1" ht="21" x14ac:dyDescent="0.55000000000000004">
      <c r="A11" s="7" t="s">
        <v>30</v>
      </c>
      <c r="C11" s="8">
        <v>0</v>
      </c>
      <c r="D11" s="9"/>
      <c r="E11" s="26">
        <v>-182910870590</v>
      </c>
      <c r="F11" s="9"/>
      <c r="G11" s="26">
        <v>24692881250</v>
      </c>
      <c r="H11" s="9"/>
      <c r="I11" s="26">
        <f t="shared" si="0"/>
        <v>-158217989340</v>
      </c>
      <c r="J11" s="9"/>
      <c r="K11" s="27">
        <f t="shared" si="1"/>
        <v>-7.6678877630634565E-2</v>
      </c>
      <c r="L11" s="9"/>
      <c r="M11" s="26">
        <v>0</v>
      </c>
      <c r="N11" s="9"/>
      <c r="O11" s="26">
        <v>-182910870590</v>
      </c>
      <c r="P11" s="9"/>
      <c r="Q11" s="26">
        <v>24692881250</v>
      </c>
      <c r="R11" s="9"/>
      <c r="S11" s="26">
        <f t="shared" si="2"/>
        <v>-158217989340</v>
      </c>
      <c r="T11" s="9"/>
      <c r="U11" s="27">
        <f t="shared" si="3"/>
        <v>-7.6681839854974843E-2</v>
      </c>
    </row>
    <row r="12" spans="1:21" s="4" customFormat="1" ht="21" x14ac:dyDescent="0.55000000000000004">
      <c r="A12" s="7" t="s">
        <v>24</v>
      </c>
      <c r="C12" s="8">
        <v>0</v>
      </c>
      <c r="D12" s="9"/>
      <c r="E12" s="26">
        <v>-96629842835</v>
      </c>
      <c r="F12" s="9"/>
      <c r="G12" s="26">
        <v>-69424574620</v>
      </c>
      <c r="H12" s="9"/>
      <c r="I12" s="26">
        <f t="shared" si="0"/>
        <v>-166054417455</v>
      </c>
      <c r="J12" s="9"/>
      <c r="K12" s="27">
        <f t="shared" si="1"/>
        <v>-8.0476729663756283E-2</v>
      </c>
      <c r="L12" s="9"/>
      <c r="M12" s="26">
        <v>0</v>
      </c>
      <c r="N12" s="9"/>
      <c r="O12" s="26">
        <v>-96629842835</v>
      </c>
      <c r="P12" s="9"/>
      <c r="Q12" s="26">
        <v>-69424574620</v>
      </c>
      <c r="R12" s="9"/>
      <c r="S12" s="26">
        <f t="shared" si="2"/>
        <v>-166054417455</v>
      </c>
      <c r="T12" s="9"/>
      <c r="U12" s="27">
        <f t="shared" si="3"/>
        <v>-8.0479838605029316E-2</v>
      </c>
    </row>
    <row r="13" spans="1:21" s="4" customFormat="1" ht="21" x14ac:dyDescent="0.55000000000000004">
      <c r="A13" s="7" t="s">
        <v>47</v>
      </c>
      <c r="C13" s="8">
        <v>0</v>
      </c>
      <c r="D13" s="9"/>
      <c r="E13" s="26">
        <v>6184701</v>
      </c>
      <c r="F13" s="9"/>
      <c r="G13" s="26">
        <v>442498556</v>
      </c>
      <c r="H13" s="9"/>
      <c r="I13" s="26">
        <f t="shared" si="0"/>
        <v>448683257</v>
      </c>
      <c r="J13" s="9"/>
      <c r="K13" s="27">
        <f t="shared" si="1"/>
        <v>2.1745016923761118E-4</v>
      </c>
      <c r="L13" s="9"/>
      <c r="M13" s="26">
        <v>0</v>
      </c>
      <c r="N13" s="9"/>
      <c r="O13" s="26">
        <v>6184701</v>
      </c>
      <c r="P13" s="9"/>
      <c r="Q13" s="26">
        <v>442498556</v>
      </c>
      <c r="R13" s="9"/>
      <c r="S13" s="26">
        <f t="shared" si="2"/>
        <v>448683257</v>
      </c>
      <c r="T13" s="9"/>
      <c r="U13" s="27">
        <f t="shared" si="3"/>
        <v>2.1745856967595893E-4</v>
      </c>
    </row>
    <row r="14" spans="1:21" s="4" customFormat="1" ht="21" x14ac:dyDescent="0.55000000000000004">
      <c r="A14" s="7" t="s">
        <v>17</v>
      </c>
      <c r="C14" s="8">
        <v>0</v>
      </c>
      <c r="D14" s="9"/>
      <c r="E14" s="26">
        <v>112326801588</v>
      </c>
      <c r="F14" s="9"/>
      <c r="G14" s="26">
        <v>6171036446</v>
      </c>
      <c r="H14" s="9"/>
      <c r="I14" s="26">
        <f t="shared" si="0"/>
        <v>118497838034</v>
      </c>
      <c r="J14" s="9"/>
      <c r="K14" s="27">
        <f t="shared" si="1"/>
        <v>5.7428875565963759E-2</v>
      </c>
      <c r="L14" s="9"/>
      <c r="M14" s="26">
        <v>0</v>
      </c>
      <c r="N14" s="9"/>
      <c r="O14" s="26">
        <v>112326801588</v>
      </c>
      <c r="P14" s="9"/>
      <c r="Q14" s="26">
        <v>6171036446</v>
      </c>
      <c r="R14" s="9"/>
      <c r="S14" s="26">
        <f t="shared" si="2"/>
        <v>118497838034</v>
      </c>
      <c r="T14" s="9"/>
      <c r="U14" s="27">
        <f t="shared" si="3"/>
        <v>5.7431094132775022E-2</v>
      </c>
    </row>
    <row r="15" spans="1:21" s="4" customFormat="1" ht="21" x14ac:dyDescent="0.55000000000000004">
      <c r="A15" s="7" t="s">
        <v>36</v>
      </c>
      <c r="C15" s="8">
        <v>0</v>
      </c>
      <c r="D15" s="9"/>
      <c r="E15" s="26">
        <v>4373759557</v>
      </c>
      <c r="F15" s="9"/>
      <c r="G15" s="26">
        <v>2504476186</v>
      </c>
      <c r="H15" s="9"/>
      <c r="I15" s="26">
        <f t="shared" si="0"/>
        <v>6878235743</v>
      </c>
      <c r="J15" s="9"/>
      <c r="K15" s="27">
        <f t="shared" si="1"/>
        <v>3.3334730080457095E-3</v>
      </c>
      <c r="L15" s="9"/>
      <c r="M15" s="26">
        <v>0</v>
      </c>
      <c r="N15" s="9"/>
      <c r="O15" s="26">
        <v>4373759557</v>
      </c>
      <c r="P15" s="9"/>
      <c r="Q15" s="26">
        <v>2504476186</v>
      </c>
      <c r="R15" s="9"/>
      <c r="S15" s="26">
        <f t="shared" si="2"/>
        <v>6878235743</v>
      </c>
      <c r="T15" s="9"/>
      <c r="U15" s="27">
        <f t="shared" si="3"/>
        <v>3.3336017852942453E-3</v>
      </c>
    </row>
    <row r="16" spans="1:21" s="4" customFormat="1" ht="21" x14ac:dyDescent="0.55000000000000004">
      <c r="A16" s="7" t="s">
        <v>19</v>
      </c>
      <c r="C16" s="8">
        <v>0</v>
      </c>
      <c r="D16" s="9"/>
      <c r="E16" s="26">
        <v>1089626832</v>
      </c>
      <c r="F16" s="9"/>
      <c r="G16" s="26">
        <v>6316229076</v>
      </c>
      <c r="H16" s="9"/>
      <c r="I16" s="26">
        <f t="shared" si="0"/>
        <v>7405855908</v>
      </c>
      <c r="J16" s="9"/>
      <c r="K16" s="27">
        <f t="shared" si="1"/>
        <v>3.5891792158938584E-3</v>
      </c>
      <c r="L16" s="9"/>
      <c r="M16" s="26">
        <v>0</v>
      </c>
      <c r="N16" s="9"/>
      <c r="O16" s="26">
        <v>1089626832</v>
      </c>
      <c r="P16" s="9"/>
      <c r="Q16" s="26">
        <v>6316229076</v>
      </c>
      <c r="R16" s="9"/>
      <c r="S16" s="26">
        <f t="shared" si="2"/>
        <v>7405855908</v>
      </c>
      <c r="T16" s="9"/>
      <c r="U16" s="27">
        <f t="shared" si="3"/>
        <v>3.5893178714710323E-3</v>
      </c>
    </row>
    <row r="17" spans="1:21" s="4" customFormat="1" ht="21" x14ac:dyDescent="0.55000000000000004">
      <c r="A17" s="7" t="s">
        <v>33</v>
      </c>
      <c r="C17" s="8">
        <v>0</v>
      </c>
      <c r="D17" s="9"/>
      <c r="E17" s="26">
        <v>1100745846</v>
      </c>
      <c r="F17" s="9"/>
      <c r="G17" s="26">
        <v>-19976696334</v>
      </c>
      <c r="H17" s="9"/>
      <c r="I17" s="26">
        <f t="shared" si="0"/>
        <v>-18875950488</v>
      </c>
      <c r="J17" s="9"/>
      <c r="K17" s="27">
        <f t="shared" si="1"/>
        <v>-9.1480539202209842E-3</v>
      </c>
      <c r="L17" s="9"/>
      <c r="M17" s="26">
        <v>0</v>
      </c>
      <c r="N17" s="9"/>
      <c r="O17" s="26">
        <v>1100745846</v>
      </c>
      <c r="P17" s="9"/>
      <c r="Q17" s="26">
        <v>-19976696334</v>
      </c>
      <c r="R17" s="9"/>
      <c r="S17" s="26">
        <f t="shared" si="2"/>
        <v>-18875950488</v>
      </c>
      <c r="T17" s="9"/>
      <c r="U17" s="27">
        <f t="shared" si="3"/>
        <v>-9.1484073237765116E-3</v>
      </c>
    </row>
    <row r="18" spans="1:21" s="4" customFormat="1" ht="21" x14ac:dyDescent="0.55000000000000004">
      <c r="A18" s="7" t="s">
        <v>48</v>
      </c>
      <c r="C18" s="8">
        <v>0</v>
      </c>
      <c r="D18" s="9"/>
      <c r="E18" s="26">
        <v>0</v>
      </c>
      <c r="F18" s="9"/>
      <c r="G18" s="26">
        <v>647208284</v>
      </c>
      <c r="H18" s="9"/>
      <c r="I18" s="26">
        <f t="shared" si="0"/>
        <v>647208284</v>
      </c>
      <c r="J18" s="9"/>
      <c r="K18" s="27">
        <f t="shared" si="1"/>
        <v>3.1366347794828441E-4</v>
      </c>
      <c r="L18" s="9"/>
      <c r="M18" s="26">
        <v>0</v>
      </c>
      <c r="N18" s="9"/>
      <c r="O18" s="26">
        <v>0</v>
      </c>
      <c r="P18" s="9"/>
      <c r="Q18" s="26">
        <v>647208284</v>
      </c>
      <c r="R18" s="9"/>
      <c r="S18" s="26">
        <f t="shared" si="2"/>
        <v>647208284</v>
      </c>
      <c r="T18" s="9"/>
      <c r="U18" s="27">
        <f t="shared" si="3"/>
        <v>3.1367559525643683E-4</v>
      </c>
    </row>
    <row r="19" spans="1:21" s="4" customFormat="1" ht="21" x14ac:dyDescent="0.55000000000000004">
      <c r="A19" s="7" t="s">
        <v>16</v>
      </c>
      <c r="C19" s="8">
        <v>0</v>
      </c>
      <c r="D19" s="9"/>
      <c r="E19" s="26">
        <v>1026040718502</v>
      </c>
      <c r="F19" s="9"/>
      <c r="G19" s="26">
        <v>2140089850567</v>
      </c>
      <c r="H19" s="9"/>
      <c r="I19" s="26">
        <f t="shared" si="0"/>
        <v>3166130569069</v>
      </c>
      <c r="J19" s="9"/>
      <c r="K19" s="27">
        <f t="shared" si="1"/>
        <v>1.5344357457769551</v>
      </c>
      <c r="L19" s="9"/>
      <c r="M19" s="26">
        <v>0</v>
      </c>
      <c r="N19" s="9"/>
      <c r="O19" s="26">
        <v>1026040718502</v>
      </c>
      <c r="P19" s="9"/>
      <c r="Q19" s="26">
        <v>2140010141902</v>
      </c>
      <c r="R19" s="9"/>
      <c r="S19" s="26">
        <f t="shared" si="2"/>
        <v>3166050860404</v>
      </c>
      <c r="T19" s="9"/>
      <c r="U19" s="27">
        <f t="shared" si="3"/>
        <v>1.5344563918612923</v>
      </c>
    </row>
    <row r="20" spans="1:21" s="4" customFormat="1" ht="21" x14ac:dyDescent="0.55000000000000004">
      <c r="A20" s="7" t="s">
        <v>28</v>
      </c>
      <c r="C20" s="8">
        <v>0</v>
      </c>
      <c r="D20" s="9"/>
      <c r="E20" s="26">
        <v>337086691</v>
      </c>
      <c r="F20" s="9"/>
      <c r="G20" s="26">
        <v>3734476848</v>
      </c>
      <c r="H20" s="9"/>
      <c r="I20" s="26">
        <f t="shared" si="0"/>
        <v>4071563539</v>
      </c>
      <c r="J20" s="9"/>
      <c r="K20" s="27">
        <f t="shared" si="1"/>
        <v>1.9732454171278273E-3</v>
      </c>
      <c r="L20" s="9"/>
      <c r="M20" s="26">
        <v>0</v>
      </c>
      <c r="N20" s="9"/>
      <c r="O20" s="26">
        <v>337086691</v>
      </c>
      <c r="P20" s="9"/>
      <c r="Q20" s="26">
        <v>3734476848</v>
      </c>
      <c r="R20" s="9"/>
      <c r="S20" s="26">
        <f t="shared" si="2"/>
        <v>4071563539</v>
      </c>
      <c r="T20" s="9"/>
      <c r="U20" s="27">
        <f t="shared" si="3"/>
        <v>1.9733216466682763E-3</v>
      </c>
    </row>
    <row r="21" spans="1:21" s="4" customFormat="1" ht="21" x14ac:dyDescent="0.55000000000000004">
      <c r="A21" s="7" t="s">
        <v>27</v>
      </c>
      <c r="C21" s="8">
        <v>0</v>
      </c>
      <c r="D21" s="9"/>
      <c r="E21" s="26">
        <v>1245309707</v>
      </c>
      <c r="F21" s="9"/>
      <c r="G21" s="26">
        <v>2626818599</v>
      </c>
      <c r="H21" s="9"/>
      <c r="I21" s="26">
        <f t="shared" si="0"/>
        <v>3872128306</v>
      </c>
      <c r="J21" s="9"/>
      <c r="K21" s="27">
        <f t="shared" si="1"/>
        <v>1.8765909855411535E-3</v>
      </c>
      <c r="L21" s="9"/>
      <c r="M21" s="26">
        <v>0</v>
      </c>
      <c r="N21" s="9"/>
      <c r="O21" s="26">
        <v>1245309707</v>
      </c>
      <c r="P21" s="9"/>
      <c r="Q21" s="26">
        <v>2626818599</v>
      </c>
      <c r="R21" s="9"/>
      <c r="S21" s="26">
        <f t="shared" si="2"/>
        <v>3872128306</v>
      </c>
      <c r="T21" s="9"/>
      <c r="U21" s="27">
        <f t="shared" si="3"/>
        <v>1.876663481170535E-3</v>
      </c>
    </row>
    <row r="22" spans="1:21" s="4" customFormat="1" ht="21" x14ac:dyDescent="0.55000000000000004">
      <c r="A22" s="7" t="s">
        <v>45</v>
      </c>
      <c r="C22" s="8">
        <v>0</v>
      </c>
      <c r="D22" s="9"/>
      <c r="E22" s="26">
        <v>-4762776</v>
      </c>
      <c r="F22" s="9"/>
      <c r="G22" s="26">
        <v>4170151404</v>
      </c>
      <c r="H22" s="9"/>
      <c r="I22" s="26">
        <f t="shared" si="0"/>
        <v>4165388628</v>
      </c>
      <c r="J22" s="9"/>
      <c r="K22" s="27">
        <f t="shared" si="1"/>
        <v>2.0187168742492679E-3</v>
      </c>
      <c r="L22" s="9"/>
      <c r="M22" s="26">
        <v>0</v>
      </c>
      <c r="N22" s="9"/>
      <c r="O22" s="26">
        <v>-4762776</v>
      </c>
      <c r="P22" s="9"/>
      <c r="Q22" s="26">
        <v>4170151404</v>
      </c>
      <c r="R22" s="9"/>
      <c r="S22" s="26">
        <f t="shared" si="2"/>
        <v>4165388628</v>
      </c>
      <c r="T22" s="9"/>
      <c r="U22" s="27">
        <f t="shared" si="3"/>
        <v>2.0187948604228506E-3</v>
      </c>
    </row>
    <row r="23" spans="1:21" s="4" customFormat="1" ht="21" x14ac:dyDescent="0.55000000000000004">
      <c r="A23" s="7" t="s">
        <v>15</v>
      </c>
      <c r="C23" s="8">
        <v>0</v>
      </c>
      <c r="D23" s="9"/>
      <c r="E23" s="26">
        <v>0</v>
      </c>
      <c r="F23" s="9"/>
      <c r="G23" s="26">
        <v>142816848090</v>
      </c>
      <c r="H23" s="9"/>
      <c r="I23" s="26">
        <f t="shared" si="0"/>
        <v>142816848090</v>
      </c>
      <c r="J23" s="9"/>
      <c r="K23" s="27">
        <f t="shared" si="1"/>
        <v>6.9214857703399232E-2</v>
      </c>
      <c r="L23" s="9"/>
      <c r="M23" s="26">
        <v>0</v>
      </c>
      <c r="N23" s="9"/>
      <c r="O23" s="26">
        <v>0</v>
      </c>
      <c r="P23" s="9"/>
      <c r="Q23" s="26">
        <v>142816848090</v>
      </c>
      <c r="R23" s="9"/>
      <c r="S23" s="26">
        <f t="shared" si="2"/>
        <v>142816848090</v>
      </c>
      <c r="T23" s="9"/>
      <c r="U23" s="27">
        <f t="shared" si="3"/>
        <v>6.9217531581037148E-2</v>
      </c>
    </row>
    <row r="24" spans="1:21" s="4" customFormat="1" ht="21" x14ac:dyDescent="0.55000000000000004">
      <c r="A24" s="7" t="s">
        <v>23</v>
      </c>
      <c r="C24" s="8">
        <v>0</v>
      </c>
      <c r="D24" s="9"/>
      <c r="E24" s="26">
        <v>-57962178434</v>
      </c>
      <c r="F24" s="9"/>
      <c r="G24" s="26">
        <v>-13093695835</v>
      </c>
      <c r="H24" s="9"/>
      <c r="I24" s="26">
        <f t="shared" si="0"/>
        <v>-71055874269</v>
      </c>
      <c r="J24" s="9"/>
      <c r="K24" s="27">
        <f t="shared" si="1"/>
        <v>-3.443656888030585E-2</v>
      </c>
      <c r="L24" s="9"/>
      <c r="M24" s="26">
        <v>0</v>
      </c>
      <c r="N24" s="9"/>
      <c r="O24" s="26">
        <v>-57962178434</v>
      </c>
      <c r="P24" s="9"/>
      <c r="Q24" s="26">
        <v>-13093695835</v>
      </c>
      <c r="R24" s="9"/>
      <c r="S24" s="26">
        <f t="shared" si="2"/>
        <v>-71055874269</v>
      </c>
      <c r="T24" s="9"/>
      <c r="U24" s="27">
        <f t="shared" si="3"/>
        <v>-3.4437899218538286E-2</v>
      </c>
    </row>
    <row r="25" spans="1:21" s="4" customFormat="1" ht="21" x14ac:dyDescent="0.55000000000000004">
      <c r="A25" s="7" t="s">
        <v>44</v>
      </c>
      <c r="C25" s="8">
        <v>0</v>
      </c>
      <c r="D25" s="9"/>
      <c r="E25" s="26">
        <v>331603067</v>
      </c>
      <c r="F25" s="9"/>
      <c r="G25" s="26">
        <v>15927182571</v>
      </c>
      <c r="H25" s="9"/>
      <c r="I25" s="26">
        <f t="shared" si="0"/>
        <v>16258785638</v>
      </c>
      <c r="J25" s="9"/>
      <c r="K25" s="27">
        <f t="shared" si="1"/>
        <v>7.8796693066288011E-3</v>
      </c>
      <c r="L25" s="9"/>
      <c r="M25" s="26">
        <v>0</v>
      </c>
      <c r="N25" s="9"/>
      <c r="O25" s="26">
        <v>331603067</v>
      </c>
      <c r="P25" s="9"/>
      <c r="Q25" s="26">
        <v>15927182571</v>
      </c>
      <c r="R25" s="9"/>
      <c r="S25" s="26">
        <f t="shared" si="2"/>
        <v>16258785638</v>
      </c>
      <c r="T25" s="9"/>
      <c r="U25" s="27">
        <f t="shared" si="3"/>
        <v>7.8799737105133463E-3</v>
      </c>
    </row>
    <row r="26" spans="1:21" s="4" customFormat="1" ht="21" x14ac:dyDescent="0.55000000000000004">
      <c r="A26" s="7" t="s">
        <v>41</v>
      </c>
      <c r="C26" s="8">
        <v>0</v>
      </c>
      <c r="D26" s="9"/>
      <c r="E26" s="26">
        <v>25711299036</v>
      </c>
      <c r="F26" s="9"/>
      <c r="G26" s="26">
        <v>7258744699</v>
      </c>
      <c r="H26" s="9"/>
      <c r="I26" s="26">
        <f t="shared" si="0"/>
        <v>32970043735</v>
      </c>
      <c r="J26" s="9"/>
      <c r="K26" s="27">
        <f t="shared" si="1"/>
        <v>1.5978625184017492E-2</v>
      </c>
      <c r="L26" s="9"/>
      <c r="M26" s="26">
        <v>0</v>
      </c>
      <c r="N26" s="9"/>
      <c r="O26" s="26">
        <v>25711299036</v>
      </c>
      <c r="P26" s="9"/>
      <c r="Q26" s="26">
        <v>7258744699</v>
      </c>
      <c r="R26" s="9"/>
      <c r="S26" s="26">
        <f t="shared" si="2"/>
        <v>32970043735</v>
      </c>
      <c r="T26" s="9"/>
      <c r="U26" s="27">
        <f t="shared" si="3"/>
        <v>1.5979242463167977E-2</v>
      </c>
    </row>
    <row r="27" spans="1:21" s="4" customFormat="1" ht="21" x14ac:dyDescent="0.55000000000000004">
      <c r="A27" s="7" t="s">
        <v>31</v>
      </c>
      <c r="C27" s="8">
        <v>0</v>
      </c>
      <c r="D27" s="9"/>
      <c r="E27" s="26">
        <v>101335900106</v>
      </c>
      <c r="F27" s="9"/>
      <c r="G27" s="26">
        <v>428039419057</v>
      </c>
      <c r="H27" s="9"/>
      <c r="I27" s="26">
        <f t="shared" si="0"/>
        <v>529375319163</v>
      </c>
      <c r="J27" s="9"/>
      <c r="K27" s="27">
        <f t="shared" si="1"/>
        <v>0.25655682699612919</v>
      </c>
      <c r="L27" s="9"/>
      <c r="M27" s="26">
        <v>0</v>
      </c>
      <c r="N27" s="9"/>
      <c r="O27" s="26">
        <v>101335900106</v>
      </c>
      <c r="P27" s="9"/>
      <c r="Q27" s="26">
        <v>428039419057</v>
      </c>
      <c r="R27" s="9"/>
      <c r="S27" s="26">
        <f t="shared" si="2"/>
        <v>529375319163</v>
      </c>
      <c r="T27" s="9"/>
      <c r="U27" s="27">
        <f t="shared" si="3"/>
        <v>0.25656673818550851</v>
      </c>
    </row>
    <row r="28" spans="1:21" s="4" customFormat="1" ht="21" x14ac:dyDescent="0.55000000000000004">
      <c r="A28" s="7" t="s">
        <v>20</v>
      </c>
      <c r="C28" s="8">
        <v>0</v>
      </c>
      <c r="D28" s="9"/>
      <c r="E28" s="26">
        <v>-47045046260</v>
      </c>
      <c r="F28" s="9"/>
      <c r="G28" s="26">
        <v>12038779197</v>
      </c>
      <c r="H28" s="9"/>
      <c r="I28" s="26">
        <f t="shared" si="0"/>
        <v>-35006267063</v>
      </c>
      <c r="J28" s="9"/>
      <c r="K28" s="27">
        <f t="shared" si="1"/>
        <v>-1.6965461889803399E-2</v>
      </c>
      <c r="L28" s="9"/>
      <c r="M28" s="26">
        <v>0</v>
      </c>
      <c r="N28" s="9"/>
      <c r="O28" s="26">
        <v>-47045046260</v>
      </c>
      <c r="P28" s="9"/>
      <c r="Q28" s="26">
        <v>12038779197</v>
      </c>
      <c r="R28" s="9"/>
      <c r="S28" s="26">
        <f t="shared" si="2"/>
        <v>-35006267063</v>
      </c>
      <c r="T28" s="9"/>
      <c r="U28" s="27">
        <f t="shared" si="3"/>
        <v>-1.6966117291991156E-2</v>
      </c>
    </row>
    <row r="29" spans="1:21" s="4" customFormat="1" ht="21" x14ac:dyDescent="0.55000000000000004">
      <c r="A29" s="7" t="s">
        <v>39</v>
      </c>
      <c r="C29" s="8">
        <v>0</v>
      </c>
      <c r="D29" s="9"/>
      <c r="E29" s="26">
        <v>1919313340</v>
      </c>
      <c r="F29" s="9"/>
      <c r="G29" s="26">
        <v>2807042942</v>
      </c>
      <c r="H29" s="9"/>
      <c r="I29" s="26">
        <f t="shared" si="0"/>
        <v>4726356282</v>
      </c>
      <c r="J29" s="9"/>
      <c r="K29" s="27">
        <f t="shared" si="1"/>
        <v>2.2905846326201264E-3</v>
      </c>
      <c r="L29" s="9"/>
      <c r="M29" s="26">
        <v>0</v>
      </c>
      <c r="N29" s="9"/>
      <c r="O29" s="26">
        <v>1919313340</v>
      </c>
      <c r="P29" s="9"/>
      <c r="Q29" s="26">
        <v>2807042942</v>
      </c>
      <c r="R29" s="9"/>
      <c r="S29" s="26">
        <f t="shared" si="2"/>
        <v>4726356282</v>
      </c>
      <c r="T29" s="9"/>
      <c r="U29" s="27">
        <f t="shared" si="3"/>
        <v>2.290673121468188E-3</v>
      </c>
    </row>
    <row r="30" spans="1:21" s="4" customFormat="1" ht="21" x14ac:dyDescent="0.55000000000000004">
      <c r="A30" s="7" t="s">
        <v>46</v>
      </c>
      <c r="C30" s="8">
        <v>0</v>
      </c>
      <c r="D30" s="9"/>
      <c r="E30" s="26">
        <v>-1551608021</v>
      </c>
      <c r="F30" s="9"/>
      <c r="G30" s="26">
        <v>-105998214</v>
      </c>
      <c r="H30" s="9"/>
      <c r="I30" s="26">
        <f t="shared" si="0"/>
        <v>-1657606235</v>
      </c>
      <c r="J30" s="9"/>
      <c r="K30" s="27">
        <f t="shared" si="1"/>
        <v>-8.0334345154775739E-4</v>
      </c>
      <c r="L30" s="9"/>
      <c r="M30" s="26">
        <v>0</v>
      </c>
      <c r="N30" s="9"/>
      <c r="O30" s="26">
        <v>-1551608021</v>
      </c>
      <c r="P30" s="9"/>
      <c r="Q30" s="26">
        <v>-105998214</v>
      </c>
      <c r="R30" s="9"/>
      <c r="S30" s="26">
        <f t="shared" si="2"/>
        <v>-1657606235</v>
      </c>
      <c r="T30" s="9"/>
      <c r="U30" s="27">
        <f t="shared" si="3"/>
        <v>-8.0337448595513663E-4</v>
      </c>
    </row>
    <row r="31" spans="1:21" s="4" customFormat="1" ht="21" x14ac:dyDescent="0.55000000000000004">
      <c r="A31" s="7" t="s">
        <v>32</v>
      </c>
      <c r="C31" s="8">
        <v>0</v>
      </c>
      <c r="D31" s="9"/>
      <c r="E31" s="26">
        <v>8969262280</v>
      </c>
      <c r="F31" s="9"/>
      <c r="G31" s="26">
        <v>3886279525</v>
      </c>
      <c r="H31" s="9"/>
      <c r="I31" s="26">
        <f t="shared" si="0"/>
        <v>12855541805</v>
      </c>
      <c r="J31" s="9"/>
      <c r="K31" s="27">
        <f t="shared" si="1"/>
        <v>6.2303188218552925E-3</v>
      </c>
      <c r="L31" s="9"/>
      <c r="M31" s="26">
        <v>0</v>
      </c>
      <c r="N31" s="9"/>
      <c r="O31" s="26">
        <v>8969262280</v>
      </c>
      <c r="P31" s="9"/>
      <c r="Q31" s="26">
        <v>3886279525</v>
      </c>
      <c r="R31" s="9"/>
      <c r="S31" s="26">
        <f t="shared" si="2"/>
        <v>12855541805</v>
      </c>
      <c r="T31" s="9"/>
      <c r="U31" s="27">
        <f t="shared" si="3"/>
        <v>6.2305595087645436E-3</v>
      </c>
    </row>
    <row r="32" spans="1:21" s="4" customFormat="1" ht="21" x14ac:dyDescent="0.55000000000000004">
      <c r="A32" s="7" t="s">
        <v>29</v>
      </c>
      <c r="C32" s="8">
        <v>0</v>
      </c>
      <c r="D32" s="9"/>
      <c r="E32" s="26">
        <v>-1215787988290</v>
      </c>
      <c r="F32" s="9"/>
      <c r="G32" s="26">
        <v>-101901002478</v>
      </c>
      <c r="H32" s="9"/>
      <c r="I32" s="26">
        <f t="shared" si="0"/>
        <v>-1317688990768</v>
      </c>
      <c r="J32" s="9"/>
      <c r="K32" s="27">
        <f t="shared" si="1"/>
        <v>-0.63860571923466858</v>
      </c>
      <c r="L32" s="9"/>
      <c r="M32" s="26">
        <v>0</v>
      </c>
      <c r="N32" s="9"/>
      <c r="O32" s="26">
        <v>-1215787988290</v>
      </c>
      <c r="P32" s="9"/>
      <c r="Q32" s="26">
        <v>-101901002478</v>
      </c>
      <c r="R32" s="9"/>
      <c r="S32" s="26">
        <f t="shared" si="2"/>
        <v>-1317688990768</v>
      </c>
      <c r="T32" s="9"/>
      <c r="U32" s="27">
        <f t="shared" si="3"/>
        <v>-0.63863038956714879</v>
      </c>
    </row>
    <row r="33" spans="1:21" s="4" customFormat="1" ht="21" x14ac:dyDescent="0.55000000000000004">
      <c r="A33" s="7" t="s">
        <v>43</v>
      </c>
      <c r="C33" s="8">
        <v>0</v>
      </c>
      <c r="D33" s="9"/>
      <c r="E33" s="26">
        <v>235387851</v>
      </c>
      <c r="F33" s="9"/>
      <c r="G33" s="26">
        <v>823172692</v>
      </c>
      <c r="H33" s="9"/>
      <c r="I33" s="26">
        <f t="shared" si="0"/>
        <v>1058560543</v>
      </c>
      <c r="J33" s="9"/>
      <c r="K33" s="27">
        <f t="shared" si="1"/>
        <v>5.130215260597691E-4</v>
      </c>
      <c r="L33" s="9"/>
      <c r="M33" s="26">
        <v>0</v>
      </c>
      <c r="N33" s="9"/>
      <c r="O33" s="26">
        <v>235387851</v>
      </c>
      <c r="P33" s="9"/>
      <c r="Q33" s="26">
        <v>823172692</v>
      </c>
      <c r="R33" s="9"/>
      <c r="S33" s="26">
        <f t="shared" si="2"/>
        <v>1058560543</v>
      </c>
      <c r="T33" s="9"/>
      <c r="U33" s="27">
        <f t="shared" si="3"/>
        <v>5.1304134487948239E-4</v>
      </c>
    </row>
    <row r="34" spans="1:21" s="4" customFormat="1" ht="21" x14ac:dyDescent="0.55000000000000004">
      <c r="A34" s="7" t="s">
        <v>26</v>
      </c>
      <c r="C34" s="8">
        <v>0</v>
      </c>
      <c r="D34" s="9"/>
      <c r="E34" s="26">
        <v>-124707392217</v>
      </c>
      <c r="F34" s="9"/>
      <c r="G34" s="26">
        <v>-282711550260</v>
      </c>
      <c r="H34" s="9"/>
      <c r="I34" s="26">
        <f t="shared" si="0"/>
        <v>-407418942477</v>
      </c>
      <c r="J34" s="9"/>
      <c r="K34" s="27">
        <f t="shared" si="1"/>
        <v>-0.19745180282542216</v>
      </c>
      <c r="L34" s="9"/>
      <c r="M34" s="26">
        <v>0</v>
      </c>
      <c r="N34" s="9"/>
      <c r="O34" s="26">
        <v>-124707392217</v>
      </c>
      <c r="P34" s="9"/>
      <c r="Q34" s="26">
        <v>-282711550260</v>
      </c>
      <c r="R34" s="9"/>
      <c r="S34" s="26">
        <f t="shared" si="2"/>
        <v>-407418942477</v>
      </c>
      <c r="T34" s="9"/>
      <c r="U34" s="27">
        <f t="shared" si="3"/>
        <v>-0.19745943069576186</v>
      </c>
    </row>
    <row r="35" spans="1:21" s="4" customFormat="1" ht="21.75" thickBot="1" x14ac:dyDescent="0.6">
      <c r="A35" s="7" t="s">
        <v>34</v>
      </c>
      <c r="C35" s="8">
        <v>0</v>
      </c>
      <c r="D35" s="9"/>
      <c r="E35" s="26">
        <v>-15347572390</v>
      </c>
      <c r="F35" s="9"/>
      <c r="G35" s="26">
        <v>20953503760</v>
      </c>
      <c r="H35" s="9"/>
      <c r="I35" s="26">
        <f t="shared" si="0"/>
        <v>5605931370</v>
      </c>
      <c r="J35" s="9"/>
      <c r="K35" s="27">
        <f t="shared" si="1"/>
        <v>2.7168625218857529E-3</v>
      </c>
      <c r="L35" s="9"/>
      <c r="M35" s="26">
        <v>0</v>
      </c>
      <c r="N35" s="9"/>
      <c r="O35" s="26">
        <v>-15347572390</v>
      </c>
      <c r="P35" s="9"/>
      <c r="Q35" s="26">
        <v>20953503760</v>
      </c>
      <c r="R35" s="9"/>
      <c r="S35" s="26">
        <f t="shared" si="2"/>
        <v>5605931370</v>
      </c>
      <c r="T35" s="9"/>
      <c r="U35" s="27">
        <f t="shared" si="3"/>
        <v>2.7169674785118823E-3</v>
      </c>
    </row>
    <row r="36" spans="1:21" s="12" customFormat="1" ht="24.75" thickBot="1" x14ac:dyDescent="0.3">
      <c r="A36" s="12" t="s">
        <v>49</v>
      </c>
      <c r="C36" s="13">
        <f>SUM(C8:C35)</f>
        <v>0</v>
      </c>
      <c r="E36" s="13">
        <f>SUM(E8:E35)</f>
        <v>-368639426905</v>
      </c>
      <c r="G36" s="13">
        <f>SUM(G8:G35)</f>
        <v>2432023689024</v>
      </c>
      <c r="I36" s="13">
        <f>SUM(I8:I35)</f>
        <v>2063384262119</v>
      </c>
      <c r="K36" s="19">
        <f>SUM(K8:K35)</f>
        <v>1.0000000000000002</v>
      </c>
      <c r="M36" s="13">
        <f>SUM(M8:M35)</f>
        <v>0</v>
      </c>
      <c r="O36" s="13">
        <f>SUM(O8:O35)</f>
        <v>-368639426905</v>
      </c>
      <c r="Q36" s="13">
        <f>SUM(Q8:Q35)</f>
        <v>2431943980359</v>
      </c>
      <c r="S36" s="13">
        <f>SUM(S8:S35)</f>
        <v>2063304553454</v>
      </c>
      <c r="U36" s="19">
        <f>SUM(U8:U35)</f>
        <v>0.99999999999999967</v>
      </c>
    </row>
    <row r="37" spans="1:21" ht="19.5" thickTop="1" x14ac:dyDescent="0.45"/>
  </sheetData>
  <mergeCells count="7">
    <mergeCell ref="A2:U2"/>
    <mergeCell ref="A3:U3"/>
    <mergeCell ref="A4:U4"/>
    <mergeCell ref="A5:U5"/>
    <mergeCell ref="A6:A7"/>
    <mergeCell ref="C6:K6"/>
    <mergeCell ref="M6:U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7"/>
  <sheetViews>
    <sheetView rightToLeft="1" workbookViewId="0">
      <selection activeCell="E22" sqref="E22"/>
    </sheetView>
  </sheetViews>
  <sheetFormatPr defaultRowHeight="18.75" x14ac:dyDescent="0.45"/>
  <cols>
    <col min="1" max="1" width="32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1" spans="1:17" s="4" customFormat="1" x14ac:dyDescent="0.45"/>
    <row r="2" spans="1:17" s="4" customFormat="1" ht="26.25" x14ac:dyDescent="0.45">
      <c r="A2" s="64" t="s">
        <v>0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17" s="4" customFormat="1" ht="26.25" x14ac:dyDescent="0.45">
      <c r="A3" s="64" t="s">
        <v>84</v>
      </c>
      <c r="B3" s="64" t="s">
        <v>84</v>
      </c>
      <c r="C3" s="64" t="s">
        <v>84</v>
      </c>
      <c r="D3" s="64" t="s">
        <v>84</v>
      </c>
      <c r="E3" s="64" t="s">
        <v>84</v>
      </c>
      <c r="F3" s="64" t="s">
        <v>84</v>
      </c>
      <c r="G3" s="64" t="s">
        <v>84</v>
      </c>
      <c r="H3" s="64" t="s">
        <v>84</v>
      </c>
      <c r="I3" s="64" t="s">
        <v>84</v>
      </c>
      <c r="J3" s="64" t="s">
        <v>84</v>
      </c>
      <c r="K3" s="64" t="s">
        <v>84</v>
      </c>
      <c r="L3" s="64" t="s">
        <v>84</v>
      </c>
      <c r="M3" s="64" t="s">
        <v>84</v>
      </c>
      <c r="N3" s="64" t="s">
        <v>84</v>
      </c>
      <c r="O3" s="64" t="s">
        <v>84</v>
      </c>
      <c r="P3" s="64" t="s">
        <v>84</v>
      </c>
      <c r="Q3" s="64" t="s">
        <v>84</v>
      </c>
    </row>
    <row r="4" spans="1:17" s="4" customFormat="1" ht="26.25" x14ac:dyDescent="0.45">
      <c r="A4" s="64" t="s">
        <v>2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5" spans="1:17" ht="28.5" x14ac:dyDescent="0.45">
      <c r="A5" s="65" t="s">
        <v>122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s="4" customFormat="1" ht="26.25" x14ac:dyDescent="0.45">
      <c r="A6" s="66" t="s">
        <v>88</v>
      </c>
      <c r="C6" s="66" t="s">
        <v>116</v>
      </c>
      <c r="D6" s="66" t="s">
        <v>86</v>
      </c>
      <c r="E6" s="66" t="s">
        <v>86</v>
      </c>
      <c r="F6" s="66" t="s">
        <v>86</v>
      </c>
      <c r="G6" s="66" t="s">
        <v>86</v>
      </c>
      <c r="H6" s="66" t="s">
        <v>86</v>
      </c>
      <c r="I6" s="66" t="s">
        <v>86</v>
      </c>
      <c r="K6" s="66" t="s">
        <v>117</v>
      </c>
      <c r="L6" s="66" t="s">
        <v>87</v>
      </c>
      <c r="M6" s="66" t="s">
        <v>87</v>
      </c>
      <c r="N6" s="66" t="s">
        <v>87</v>
      </c>
      <c r="O6" s="66" t="s">
        <v>87</v>
      </c>
      <c r="P6" s="66" t="s">
        <v>87</v>
      </c>
      <c r="Q6" s="66" t="s">
        <v>87</v>
      </c>
    </row>
    <row r="7" spans="1:17" s="4" customFormat="1" ht="26.25" x14ac:dyDescent="0.45">
      <c r="A7" s="66" t="s">
        <v>88</v>
      </c>
      <c r="C7" s="20" t="s">
        <v>108</v>
      </c>
      <c r="E7" s="20" t="s">
        <v>105</v>
      </c>
      <c r="G7" s="20" t="s">
        <v>106</v>
      </c>
      <c r="I7" s="20" t="s">
        <v>109</v>
      </c>
      <c r="K7" s="20" t="s">
        <v>108</v>
      </c>
      <c r="M7" s="20" t="s">
        <v>105</v>
      </c>
      <c r="O7" s="20" t="s">
        <v>106</v>
      </c>
      <c r="Q7" s="20" t="s">
        <v>109</v>
      </c>
    </row>
    <row r="8" spans="1:17" s="4" customFormat="1" ht="21" x14ac:dyDescent="0.55000000000000004">
      <c r="A8" s="24" t="s">
        <v>70</v>
      </c>
      <c r="C8" s="26">
        <v>10884688623</v>
      </c>
      <c r="D8" s="9"/>
      <c r="E8" s="26">
        <v>-4945988390</v>
      </c>
      <c r="F8" s="9"/>
      <c r="G8" s="26">
        <v>0</v>
      </c>
      <c r="H8" s="9"/>
      <c r="I8" s="26">
        <f>C8+E8+G8</f>
        <v>5938700233</v>
      </c>
      <c r="J8" s="9"/>
      <c r="K8" s="26">
        <v>10884688623</v>
      </c>
      <c r="L8" s="9"/>
      <c r="M8" s="26">
        <v>-4945988390</v>
      </c>
      <c r="N8" s="9"/>
      <c r="O8" s="26">
        <v>0</v>
      </c>
      <c r="P8" s="9"/>
      <c r="Q8" s="26">
        <f>K8+M8+O8</f>
        <v>5938700233</v>
      </c>
    </row>
    <row r="9" spans="1:17" s="4" customFormat="1" ht="21" x14ac:dyDescent="0.55000000000000004">
      <c r="A9" s="24" t="s">
        <v>54</v>
      </c>
      <c r="C9" s="26">
        <v>0</v>
      </c>
      <c r="D9" s="9"/>
      <c r="E9" s="26">
        <v>0</v>
      </c>
      <c r="F9" s="9"/>
      <c r="G9" s="26">
        <v>1746418967</v>
      </c>
      <c r="H9" s="9"/>
      <c r="I9" s="26">
        <f t="shared" ref="I9:I25" si="0">C9+E9+G9</f>
        <v>1746418967</v>
      </c>
      <c r="J9" s="9"/>
      <c r="K9" s="26">
        <v>0</v>
      </c>
      <c r="L9" s="9"/>
      <c r="M9" s="26">
        <v>0</v>
      </c>
      <c r="N9" s="9"/>
      <c r="O9" s="26">
        <v>1746418967</v>
      </c>
      <c r="P9" s="9"/>
      <c r="Q9" s="26">
        <f t="shared" ref="Q9:Q25" si="1">K9+M9+O9</f>
        <v>1746418967</v>
      </c>
    </row>
    <row r="10" spans="1:17" s="4" customFormat="1" ht="21" x14ac:dyDescent="0.55000000000000004">
      <c r="A10" s="24" t="s">
        <v>58</v>
      </c>
      <c r="C10" s="26">
        <v>0</v>
      </c>
      <c r="D10" s="9"/>
      <c r="E10" s="26">
        <v>129708081</v>
      </c>
      <c r="F10" s="9"/>
      <c r="G10" s="26">
        <v>435535824</v>
      </c>
      <c r="H10" s="9"/>
      <c r="I10" s="26">
        <f t="shared" si="0"/>
        <v>565243905</v>
      </c>
      <c r="J10" s="9"/>
      <c r="K10" s="26">
        <v>0</v>
      </c>
      <c r="L10" s="9"/>
      <c r="M10" s="26">
        <v>129708081</v>
      </c>
      <c r="N10" s="9"/>
      <c r="O10" s="26">
        <v>435535824</v>
      </c>
      <c r="P10" s="9"/>
      <c r="Q10" s="26">
        <f t="shared" si="1"/>
        <v>565243905</v>
      </c>
    </row>
    <row r="11" spans="1:17" s="4" customFormat="1" ht="21" x14ac:dyDescent="0.55000000000000004">
      <c r="A11" s="24" t="s">
        <v>53</v>
      </c>
      <c r="C11" s="26">
        <v>0</v>
      </c>
      <c r="D11" s="9"/>
      <c r="E11" s="26">
        <v>0</v>
      </c>
      <c r="F11" s="9"/>
      <c r="G11" s="26">
        <v>2761969670</v>
      </c>
      <c r="H11" s="9"/>
      <c r="I11" s="26">
        <f t="shared" si="0"/>
        <v>2761969670</v>
      </c>
      <c r="J11" s="9"/>
      <c r="K11" s="26">
        <v>0</v>
      </c>
      <c r="L11" s="9"/>
      <c r="M11" s="26">
        <v>0</v>
      </c>
      <c r="N11" s="9"/>
      <c r="O11" s="26">
        <v>2761969670</v>
      </c>
      <c r="P11" s="9"/>
      <c r="Q11" s="26">
        <f t="shared" si="1"/>
        <v>2761969670</v>
      </c>
    </row>
    <row r="12" spans="1:17" s="4" customFormat="1" ht="21" x14ac:dyDescent="0.55000000000000004">
      <c r="A12" s="24" t="s">
        <v>69</v>
      </c>
      <c r="C12" s="26">
        <v>5905554617</v>
      </c>
      <c r="D12" s="9"/>
      <c r="E12" s="26">
        <v>-8613</v>
      </c>
      <c r="F12" s="9"/>
      <c r="G12" s="26">
        <v>0</v>
      </c>
      <c r="H12" s="9"/>
      <c r="I12" s="26">
        <f t="shared" si="0"/>
        <v>5905546004</v>
      </c>
      <c r="J12" s="9"/>
      <c r="K12" s="26">
        <v>5905554617</v>
      </c>
      <c r="L12" s="9"/>
      <c r="M12" s="26">
        <v>-8613</v>
      </c>
      <c r="N12" s="9"/>
      <c r="O12" s="26">
        <v>0</v>
      </c>
      <c r="P12" s="9"/>
      <c r="Q12" s="26">
        <f t="shared" si="1"/>
        <v>5905546004</v>
      </c>
    </row>
    <row r="13" spans="1:17" s="4" customFormat="1" ht="21" x14ac:dyDescent="0.55000000000000004">
      <c r="A13" s="24" t="s">
        <v>68</v>
      </c>
      <c r="C13" s="26">
        <v>1984931162</v>
      </c>
      <c r="D13" s="9"/>
      <c r="E13" s="26">
        <v>-5800</v>
      </c>
      <c r="F13" s="9"/>
      <c r="G13" s="26">
        <v>0</v>
      </c>
      <c r="H13" s="9"/>
      <c r="I13" s="26">
        <f t="shared" si="0"/>
        <v>1984925362</v>
      </c>
      <c r="J13" s="9"/>
      <c r="K13" s="26">
        <v>1984931162</v>
      </c>
      <c r="L13" s="9"/>
      <c r="M13" s="26">
        <v>-5800</v>
      </c>
      <c r="N13" s="9"/>
      <c r="O13" s="26">
        <v>0</v>
      </c>
      <c r="P13" s="9"/>
      <c r="Q13" s="26">
        <f t="shared" si="1"/>
        <v>1984925362</v>
      </c>
    </row>
    <row r="14" spans="1:17" s="4" customFormat="1" ht="21" x14ac:dyDescent="0.55000000000000004">
      <c r="A14" s="24" t="s">
        <v>67</v>
      </c>
      <c r="C14" s="26">
        <v>1926565070</v>
      </c>
      <c r="D14" s="9"/>
      <c r="E14" s="26">
        <v>0</v>
      </c>
      <c r="F14" s="9"/>
      <c r="G14" s="26">
        <v>0</v>
      </c>
      <c r="H14" s="9"/>
      <c r="I14" s="26">
        <f t="shared" si="0"/>
        <v>1926565070</v>
      </c>
      <c r="J14" s="9"/>
      <c r="K14" s="26">
        <v>1926565070</v>
      </c>
      <c r="L14" s="9"/>
      <c r="M14" s="26">
        <v>0</v>
      </c>
      <c r="N14" s="9"/>
      <c r="O14" s="26">
        <v>0</v>
      </c>
      <c r="P14" s="9"/>
      <c r="Q14" s="26">
        <f t="shared" si="1"/>
        <v>1926565070</v>
      </c>
    </row>
    <row r="15" spans="1:17" s="4" customFormat="1" ht="21" x14ac:dyDescent="0.55000000000000004">
      <c r="A15" s="24" t="s">
        <v>66</v>
      </c>
      <c r="C15" s="26">
        <v>193633219</v>
      </c>
      <c r="D15" s="9"/>
      <c r="E15" s="26">
        <v>0</v>
      </c>
      <c r="F15" s="9"/>
      <c r="G15" s="26">
        <v>0</v>
      </c>
      <c r="H15" s="9"/>
      <c r="I15" s="26">
        <f t="shared" si="0"/>
        <v>193633219</v>
      </c>
      <c r="J15" s="9"/>
      <c r="K15" s="26">
        <v>193633219</v>
      </c>
      <c r="L15" s="9"/>
      <c r="M15" s="26">
        <v>0</v>
      </c>
      <c r="N15" s="9"/>
      <c r="O15" s="26">
        <v>0</v>
      </c>
      <c r="P15" s="9"/>
      <c r="Q15" s="26">
        <f t="shared" si="1"/>
        <v>193633219</v>
      </c>
    </row>
    <row r="16" spans="1:17" s="4" customFormat="1" ht="21" x14ac:dyDescent="0.55000000000000004">
      <c r="A16" s="24" t="s">
        <v>65</v>
      </c>
      <c r="C16" s="26">
        <v>51497426</v>
      </c>
      <c r="D16" s="9"/>
      <c r="E16" s="26">
        <v>0</v>
      </c>
      <c r="F16" s="9"/>
      <c r="G16" s="26">
        <v>0</v>
      </c>
      <c r="H16" s="9"/>
      <c r="I16" s="26">
        <f t="shared" si="0"/>
        <v>51497426</v>
      </c>
      <c r="J16" s="9"/>
      <c r="K16" s="26">
        <v>51497426</v>
      </c>
      <c r="L16" s="9"/>
      <c r="M16" s="26">
        <v>0</v>
      </c>
      <c r="N16" s="9"/>
      <c r="O16" s="26">
        <v>0</v>
      </c>
      <c r="P16" s="9"/>
      <c r="Q16" s="26">
        <f t="shared" si="1"/>
        <v>51497426</v>
      </c>
    </row>
    <row r="17" spans="1:17" s="4" customFormat="1" ht="21" x14ac:dyDescent="0.55000000000000004">
      <c r="A17" s="24" t="s">
        <v>64</v>
      </c>
      <c r="C17" s="26">
        <v>95229452</v>
      </c>
      <c r="D17" s="9"/>
      <c r="E17" s="26">
        <v>0</v>
      </c>
      <c r="F17" s="9"/>
      <c r="G17" s="26">
        <v>0</v>
      </c>
      <c r="H17" s="9"/>
      <c r="I17" s="26">
        <f t="shared" si="0"/>
        <v>95229452</v>
      </c>
      <c r="J17" s="9"/>
      <c r="K17" s="26">
        <v>95229452</v>
      </c>
      <c r="L17" s="9"/>
      <c r="M17" s="26">
        <v>0</v>
      </c>
      <c r="N17" s="9"/>
      <c r="O17" s="26">
        <v>0</v>
      </c>
      <c r="P17" s="9"/>
      <c r="Q17" s="26">
        <f t="shared" si="1"/>
        <v>95229452</v>
      </c>
    </row>
    <row r="18" spans="1:17" s="4" customFormat="1" ht="21" x14ac:dyDescent="0.55000000000000004">
      <c r="A18" s="24" t="s">
        <v>63</v>
      </c>
      <c r="C18" s="26">
        <v>3906849316</v>
      </c>
      <c r="D18" s="9"/>
      <c r="E18" s="26">
        <v>0</v>
      </c>
      <c r="F18" s="9"/>
      <c r="G18" s="26">
        <v>0</v>
      </c>
      <c r="H18" s="9"/>
      <c r="I18" s="26">
        <f t="shared" si="0"/>
        <v>3906849316</v>
      </c>
      <c r="J18" s="9"/>
      <c r="K18" s="26">
        <v>3906849316</v>
      </c>
      <c r="L18" s="9"/>
      <c r="M18" s="26">
        <v>0</v>
      </c>
      <c r="N18" s="9"/>
      <c r="O18" s="26">
        <v>0</v>
      </c>
      <c r="P18" s="9"/>
      <c r="Q18" s="26">
        <f t="shared" si="1"/>
        <v>3906849316</v>
      </c>
    </row>
    <row r="19" spans="1:17" s="4" customFormat="1" ht="21" x14ac:dyDescent="0.55000000000000004">
      <c r="A19" s="24" t="s">
        <v>62</v>
      </c>
      <c r="C19" s="26">
        <v>99258390</v>
      </c>
      <c r="D19" s="9"/>
      <c r="E19" s="26">
        <v>0</v>
      </c>
      <c r="F19" s="9"/>
      <c r="G19" s="26">
        <v>0</v>
      </c>
      <c r="H19" s="9"/>
      <c r="I19" s="26">
        <f t="shared" si="0"/>
        <v>99258390</v>
      </c>
      <c r="J19" s="9"/>
      <c r="K19" s="26">
        <v>99258390</v>
      </c>
      <c r="L19" s="9"/>
      <c r="M19" s="26">
        <v>0</v>
      </c>
      <c r="N19" s="9"/>
      <c r="O19" s="26">
        <v>0</v>
      </c>
      <c r="P19" s="9"/>
      <c r="Q19" s="26">
        <f t="shared" si="1"/>
        <v>99258390</v>
      </c>
    </row>
    <row r="20" spans="1:17" s="4" customFormat="1" ht="21" x14ac:dyDescent="0.55000000000000004">
      <c r="A20" s="24" t="s">
        <v>61</v>
      </c>
      <c r="C20" s="26">
        <v>380429452</v>
      </c>
      <c r="D20" s="9"/>
      <c r="E20" s="26">
        <v>0</v>
      </c>
      <c r="F20" s="9"/>
      <c r="G20" s="26">
        <v>0</v>
      </c>
      <c r="H20" s="9"/>
      <c r="I20" s="26">
        <f t="shared" si="0"/>
        <v>380429452</v>
      </c>
      <c r="J20" s="9"/>
      <c r="K20" s="26">
        <v>380429452</v>
      </c>
      <c r="L20" s="9"/>
      <c r="M20" s="26">
        <v>0</v>
      </c>
      <c r="N20" s="9"/>
      <c r="O20" s="26">
        <v>0</v>
      </c>
      <c r="P20" s="9"/>
      <c r="Q20" s="26">
        <f t="shared" si="1"/>
        <v>380429452</v>
      </c>
    </row>
    <row r="21" spans="1:17" s="4" customFormat="1" ht="21" x14ac:dyDescent="0.55000000000000004">
      <c r="A21" s="24" t="s">
        <v>60</v>
      </c>
      <c r="C21" s="26">
        <v>177735933</v>
      </c>
      <c r="D21" s="9"/>
      <c r="E21" s="26">
        <v>0</v>
      </c>
      <c r="F21" s="9"/>
      <c r="G21" s="26">
        <v>0</v>
      </c>
      <c r="H21" s="9"/>
      <c r="I21" s="26">
        <f t="shared" si="0"/>
        <v>177735933</v>
      </c>
      <c r="J21" s="9"/>
      <c r="K21" s="26">
        <v>177735933</v>
      </c>
      <c r="L21" s="9"/>
      <c r="M21" s="26">
        <v>0</v>
      </c>
      <c r="N21" s="9"/>
      <c r="O21" s="26">
        <v>0</v>
      </c>
      <c r="P21" s="9"/>
      <c r="Q21" s="26">
        <f t="shared" si="1"/>
        <v>177735933</v>
      </c>
    </row>
    <row r="22" spans="1:17" s="4" customFormat="1" ht="21" x14ac:dyDescent="0.55000000000000004">
      <c r="A22" s="24" t="s">
        <v>55</v>
      </c>
      <c r="C22" s="26">
        <v>0</v>
      </c>
      <c r="D22" s="9"/>
      <c r="E22" s="26">
        <v>753919134</v>
      </c>
      <c r="F22" s="9"/>
      <c r="G22" s="26">
        <v>0</v>
      </c>
      <c r="H22" s="9"/>
      <c r="I22" s="26">
        <f t="shared" si="0"/>
        <v>753919134</v>
      </c>
      <c r="J22" s="9"/>
      <c r="K22" s="26">
        <v>0</v>
      </c>
      <c r="L22" s="9"/>
      <c r="M22" s="26">
        <v>753919134</v>
      </c>
      <c r="N22" s="9"/>
      <c r="O22" s="26">
        <v>0</v>
      </c>
      <c r="P22" s="9"/>
      <c r="Q22" s="26">
        <f t="shared" si="1"/>
        <v>753919134</v>
      </c>
    </row>
    <row r="23" spans="1:17" s="4" customFormat="1" ht="21" x14ac:dyDescent="0.55000000000000004">
      <c r="A23" s="24" t="s">
        <v>56</v>
      </c>
      <c r="C23" s="26">
        <v>0</v>
      </c>
      <c r="D23" s="9"/>
      <c r="E23" s="26">
        <v>752288774</v>
      </c>
      <c r="F23" s="9"/>
      <c r="G23" s="26">
        <v>0</v>
      </c>
      <c r="H23" s="9"/>
      <c r="I23" s="26">
        <f t="shared" si="0"/>
        <v>752288774</v>
      </c>
      <c r="J23" s="9"/>
      <c r="K23" s="26">
        <v>0</v>
      </c>
      <c r="L23" s="9"/>
      <c r="M23" s="26">
        <v>752288774</v>
      </c>
      <c r="N23" s="9"/>
      <c r="O23" s="26">
        <v>0</v>
      </c>
      <c r="P23" s="9"/>
      <c r="Q23" s="26">
        <f t="shared" si="1"/>
        <v>752288774</v>
      </c>
    </row>
    <row r="24" spans="1:17" s="4" customFormat="1" ht="21" x14ac:dyDescent="0.55000000000000004">
      <c r="A24" s="24" t="s">
        <v>57</v>
      </c>
      <c r="C24" s="26">
        <v>0</v>
      </c>
      <c r="D24" s="9"/>
      <c r="E24" s="26">
        <v>2340805669</v>
      </c>
      <c r="F24" s="9"/>
      <c r="G24" s="26">
        <v>0</v>
      </c>
      <c r="H24" s="9"/>
      <c r="I24" s="26">
        <f t="shared" si="0"/>
        <v>2340805669</v>
      </c>
      <c r="J24" s="9"/>
      <c r="K24" s="26">
        <v>0</v>
      </c>
      <c r="L24" s="9"/>
      <c r="M24" s="26">
        <v>2340805669</v>
      </c>
      <c r="N24" s="9"/>
      <c r="O24" s="26">
        <v>0</v>
      </c>
      <c r="P24" s="9"/>
      <c r="Q24" s="26">
        <f t="shared" si="1"/>
        <v>2340805669</v>
      </c>
    </row>
    <row r="25" spans="1:17" s="4" customFormat="1" ht="21" x14ac:dyDescent="0.55000000000000004">
      <c r="A25" s="24" t="s">
        <v>59</v>
      </c>
      <c r="C25" s="26">
        <v>0</v>
      </c>
      <c r="D25" s="9"/>
      <c r="E25" s="26">
        <v>1262963651</v>
      </c>
      <c r="F25" s="9"/>
      <c r="G25" s="26">
        <v>0</v>
      </c>
      <c r="H25" s="9"/>
      <c r="I25" s="26">
        <f t="shared" si="0"/>
        <v>1262963651</v>
      </c>
      <c r="J25" s="9"/>
      <c r="K25" s="26">
        <v>0</v>
      </c>
      <c r="L25" s="9"/>
      <c r="M25" s="26">
        <v>1262963651</v>
      </c>
      <c r="N25" s="9"/>
      <c r="O25" s="26">
        <v>0</v>
      </c>
      <c r="P25" s="9"/>
      <c r="Q25" s="26">
        <f t="shared" si="1"/>
        <v>1262963651</v>
      </c>
    </row>
    <row r="26" spans="1:17" s="12" customFormat="1" ht="24" x14ac:dyDescent="0.25">
      <c r="A26" s="12" t="s">
        <v>49</v>
      </c>
      <c r="C26" s="13">
        <f>SUM(C8:C25)</f>
        <v>25606372660</v>
      </c>
      <c r="E26" s="13">
        <f>SUM(E8:E25)</f>
        <v>293682506</v>
      </c>
      <c r="G26" s="13">
        <f>SUM(G8:G25)</f>
        <v>4943924461</v>
      </c>
      <c r="I26" s="13">
        <f>SUM(I8:I25)</f>
        <v>30843979627</v>
      </c>
      <c r="K26" s="13">
        <f>SUM(K8:K25)</f>
        <v>25606372660</v>
      </c>
      <c r="M26" s="13">
        <f>SUM(M8:M25)</f>
        <v>293682506</v>
      </c>
      <c r="O26" s="13">
        <f>SUM(O8:O25)</f>
        <v>4943924461</v>
      </c>
      <c r="Q26" s="13">
        <f>SUM(Q8:Q25)</f>
        <v>30843979627</v>
      </c>
    </row>
    <row r="27" spans="1:17" ht="19.5" thickTop="1" x14ac:dyDescent="0.45"/>
  </sheetData>
  <mergeCells count="7">
    <mergeCell ref="A2:Q2"/>
    <mergeCell ref="A3:Q3"/>
    <mergeCell ref="A4:Q4"/>
    <mergeCell ref="K6:Q6"/>
    <mergeCell ref="A6:A7"/>
    <mergeCell ref="C6:I6"/>
    <mergeCell ref="A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بازارگردانی مفید</vt:lpstr>
      <vt:lpstr>سهام</vt:lpstr>
      <vt:lpstr>واحد های صندوق</vt:lpstr>
      <vt:lpstr>اوراق مشارکت</vt:lpstr>
      <vt:lpstr>سپرده</vt:lpstr>
      <vt:lpstr> درآمدها</vt:lpstr>
      <vt:lpstr>سرمایه‌گذاری در سهام</vt:lpstr>
      <vt:lpstr>سرمایه‌گذاری در صندوق </vt:lpstr>
      <vt:lpstr>سرمایه‌گذاری در اوراق بهادار</vt:lpstr>
      <vt:lpstr>درآمد سپرده بانکی</vt:lpstr>
      <vt:lpstr>سایر درآمدها</vt:lpstr>
      <vt:lpstr>مبالغ تخصیص یافته</vt:lpstr>
      <vt:lpstr>درآمد سود سهام</vt:lpstr>
      <vt:lpstr>سود اوراق بهادار  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Gholami, Mohamad Hossein</dc:creator>
  <cp:lastModifiedBy>Gholami, Mohamad Hossein</cp:lastModifiedBy>
  <dcterms:created xsi:type="dcterms:W3CDTF">2026-07-27T06:46:02Z</dcterms:created>
  <dcterms:modified xsi:type="dcterms:W3CDTF">2026-07-27T10:43:48Z</dcterms:modified>
</cp:coreProperties>
</file>