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oh.Gholami\Documents\MyJabberFiles\a.ghayouri@emofid.com\بازارگردانی\پرتفوی\17-پرتفوی  مردادماه منتهی به 14050531- بازارگردانی\"/>
    </mc:Choice>
  </mc:AlternateContent>
  <xr:revisionPtr revIDLastSave="0" documentId="13_ncr:1_{D2FD6276-FB4F-4B35-B07B-99FA0CD2A42C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بازارگردانی مفید" sheetId="18" r:id="rId1"/>
    <sheet name="سهام" sheetId="1" r:id="rId2"/>
    <sheet name="واحد های صندوق" sheetId="17" r:id="rId3"/>
    <sheet name="اوراق مشارکت" sheetId="3" r:id="rId4"/>
    <sheet name="سپرده" sheetId="6" r:id="rId5"/>
    <sheet name=" درآمدها" sheetId="15" r:id="rId6"/>
    <sheet name="سرمایه‌گذاری در سهام" sheetId="11" r:id="rId7"/>
    <sheet name="سرمایه‌گذاری در صندوق " sheetId="19" r:id="rId8"/>
    <sheet name="سرمایه‌گذاری در اوراق بهادار" sheetId="12" r:id="rId9"/>
    <sheet name="درآمد سپرده بانکی" sheetId="13" r:id="rId10"/>
    <sheet name="سایر درآمدها" sheetId="14" r:id="rId11"/>
    <sheet name="مبالغ تخصیص یافته" sheetId="20" r:id="rId12"/>
    <sheet name="درآمد سود سهام" sheetId="8" r:id="rId13"/>
    <sheet name="سود اوراق بهادار  " sheetId="21" r:id="rId14"/>
    <sheet name="سود سپرده بانکی" sheetId="7" r:id="rId15"/>
    <sheet name="درآمد ناشی از فروش" sheetId="10" r:id="rId16"/>
    <sheet name="درآمد ناشی از تغییر قیمت اوراق" sheetId="9" r:id="rId17"/>
  </sheets>
  <definedNames>
    <definedName name="_xlnm._FilterDatabase" localSheetId="16" hidden="1">'درآمد ناشی از تغییر قیمت اوراق'!$A$7:$Q$51</definedName>
    <definedName name="_xlnm._FilterDatabase" localSheetId="15" hidden="1">'درآمد ناشی از فروش'!$A$7:$Q$47</definedName>
    <definedName name="_xlnm._FilterDatabase" localSheetId="14" hidden="1">'سود سپرده بانکی'!$A$7:$M$7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15" l="1"/>
  <c r="Q12" i="12" l="1"/>
  <c r="I15" i="12"/>
  <c r="I18" i="12"/>
  <c r="I8" i="12"/>
  <c r="S22" i="19"/>
  <c r="S24" i="19"/>
  <c r="S30" i="19"/>
  <c r="S32" i="19"/>
  <c r="I11" i="19"/>
  <c r="Q14" i="11"/>
  <c r="Q10" i="11"/>
  <c r="Q11" i="11"/>
  <c r="G10" i="11"/>
  <c r="G11" i="11"/>
  <c r="G12" i="11"/>
  <c r="G13" i="11"/>
  <c r="G14" i="11"/>
  <c r="Q17" i="12"/>
  <c r="M9" i="11"/>
  <c r="M10" i="11"/>
  <c r="M11" i="11"/>
  <c r="M12" i="11"/>
  <c r="M13" i="11"/>
  <c r="M14" i="11"/>
  <c r="M8" i="11"/>
  <c r="C9" i="11"/>
  <c r="C10" i="11"/>
  <c r="C11" i="11"/>
  <c r="C12" i="11"/>
  <c r="C13" i="11"/>
  <c r="C14" i="11"/>
  <c r="C8" i="11"/>
  <c r="O13" i="8"/>
  <c r="Q13" i="8"/>
  <c r="S13" i="8"/>
  <c r="S9" i="8"/>
  <c r="S10" i="8"/>
  <c r="S11" i="8"/>
  <c r="S12" i="8"/>
  <c r="S8" i="8"/>
  <c r="I13" i="8"/>
  <c r="K13" i="8"/>
  <c r="M13" i="8"/>
  <c r="M9" i="8"/>
  <c r="M10" i="8"/>
  <c r="M11" i="8"/>
  <c r="M12" i="8"/>
  <c r="M8" i="8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55" i="7"/>
  <c r="M56" i="7"/>
  <c r="M57" i="7"/>
  <c r="M58" i="7"/>
  <c r="M59" i="7"/>
  <c r="M60" i="7"/>
  <c r="M61" i="7"/>
  <c r="M62" i="7"/>
  <c r="M63" i="7"/>
  <c r="M64" i="7"/>
  <c r="M65" i="7"/>
  <c r="M66" i="7"/>
  <c r="M67" i="7"/>
  <c r="M68" i="7"/>
  <c r="M69" i="7"/>
  <c r="M70" i="7"/>
  <c r="M71" i="7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88" i="7"/>
  <c r="M89" i="7"/>
  <c r="M90" i="7"/>
  <c r="M91" i="7"/>
  <c r="M92" i="7"/>
  <c r="M93" i="7"/>
  <c r="M94" i="7"/>
  <c r="M95" i="7"/>
  <c r="M96" i="7"/>
  <c r="M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8" i="7"/>
  <c r="I9" i="12"/>
  <c r="I22" i="12"/>
  <c r="M9" i="21"/>
  <c r="M10" i="21"/>
  <c r="M11" i="21"/>
  <c r="M12" i="21"/>
  <c r="M13" i="21"/>
  <c r="M14" i="21"/>
  <c r="M15" i="21"/>
  <c r="M16" i="21"/>
  <c r="M17" i="21"/>
  <c r="M18" i="21"/>
  <c r="M8" i="21"/>
  <c r="G9" i="21"/>
  <c r="G10" i="21"/>
  <c r="G11" i="21"/>
  <c r="G12" i="21"/>
  <c r="G13" i="21"/>
  <c r="G14" i="21"/>
  <c r="G15" i="21"/>
  <c r="G16" i="21"/>
  <c r="G17" i="21"/>
  <c r="G18" i="21"/>
  <c r="G8" i="21"/>
  <c r="G97" i="13"/>
  <c r="I14" i="13" s="1"/>
  <c r="C97" i="13"/>
  <c r="Q9" i="12"/>
  <c r="M26" i="12"/>
  <c r="I13" i="12"/>
  <c r="I14" i="12"/>
  <c r="S27" i="19"/>
  <c r="S28" i="19"/>
  <c r="S11" i="19"/>
  <c r="S12" i="19"/>
  <c r="S19" i="19"/>
  <c r="S20" i="19"/>
  <c r="S21" i="19"/>
  <c r="O10" i="11"/>
  <c r="O11" i="11"/>
  <c r="O12" i="11"/>
  <c r="O13" i="11"/>
  <c r="S13" i="11" s="1"/>
  <c r="I10" i="19"/>
  <c r="I14" i="19"/>
  <c r="I15" i="19"/>
  <c r="I17" i="19"/>
  <c r="I18" i="19"/>
  <c r="I19" i="19"/>
  <c r="I23" i="19"/>
  <c r="I27" i="19"/>
  <c r="I31" i="19"/>
  <c r="E11" i="11"/>
  <c r="E12" i="11"/>
  <c r="E13" i="11"/>
  <c r="E14" i="11"/>
  <c r="Q9" i="9"/>
  <c r="Q10" i="9"/>
  <c r="Q11" i="9"/>
  <c r="Q12" i="9"/>
  <c r="Q13" i="9"/>
  <c r="Q14" i="9"/>
  <c r="Q15" i="9"/>
  <c r="O14" i="11" s="1"/>
  <c r="Q16" i="9"/>
  <c r="Q17" i="9"/>
  <c r="Q18" i="9"/>
  <c r="Q19" i="9"/>
  <c r="Q20" i="9"/>
  <c r="O8" i="11" s="1"/>
  <c r="Q21" i="9"/>
  <c r="O9" i="11" s="1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8" i="9"/>
  <c r="I9" i="9"/>
  <c r="I10" i="9"/>
  <c r="I11" i="9"/>
  <c r="I12" i="9"/>
  <c r="I13" i="9"/>
  <c r="I14" i="9"/>
  <c r="I15" i="9"/>
  <c r="I16" i="9"/>
  <c r="I17" i="9"/>
  <c r="I18" i="9"/>
  <c r="I19" i="9"/>
  <c r="I20" i="9"/>
  <c r="E8" i="11" s="1"/>
  <c r="I21" i="9"/>
  <c r="E9" i="11" s="1"/>
  <c r="I22" i="9"/>
  <c r="I23" i="9"/>
  <c r="I24" i="9"/>
  <c r="E10" i="11" s="1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8" i="9"/>
  <c r="M47" i="10"/>
  <c r="Q42" i="10"/>
  <c r="G47" i="10"/>
  <c r="Q46" i="10"/>
  <c r="E11" i="15"/>
  <c r="C10" i="14"/>
  <c r="E10" i="14"/>
  <c r="E9" i="14"/>
  <c r="E47" i="10"/>
  <c r="I42" i="10"/>
  <c r="Q9" i="10"/>
  <c r="Q10" i="10"/>
  <c r="Q11" i="10"/>
  <c r="Q12" i="10"/>
  <c r="Q13" i="10"/>
  <c r="Q8" i="11" s="1"/>
  <c r="Q14" i="10"/>
  <c r="Q9" i="11" s="1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12" i="11" s="1"/>
  <c r="Q38" i="10"/>
  <c r="Q39" i="10"/>
  <c r="Q40" i="10"/>
  <c r="Q41" i="10"/>
  <c r="Q43" i="10"/>
  <c r="Q44" i="10"/>
  <c r="Q45" i="10"/>
  <c r="Q8" i="10"/>
  <c r="I9" i="10"/>
  <c r="I10" i="10"/>
  <c r="I11" i="10"/>
  <c r="I12" i="10"/>
  <c r="I13" i="10"/>
  <c r="G8" i="11" s="1"/>
  <c r="I14" i="10"/>
  <c r="G9" i="11" s="1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3" i="10"/>
  <c r="I44" i="10"/>
  <c r="I45" i="10"/>
  <c r="I46" i="10"/>
  <c r="I8" i="10"/>
  <c r="S12" i="11" l="1"/>
  <c r="I9" i="11"/>
  <c r="I10" i="11"/>
  <c r="I12" i="11"/>
  <c r="S11" i="11"/>
  <c r="S8" i="11"/>
  <c r="S10" i="11"/>
  <c r="S9" i="11"/>
  <c r="I14" i="11"/>
  <c r="S14" i="11"/>
  <c r="I13" i="11"/>
  <c r="I10" i="12"/>
  <c r="I25" i="12"/>
  <c r="I17" i="12"/>
  <c r="Q11" i="12"/>
  <c r="I24" i="12"/>
  <c r="I21" i="12"/>
  <c r="Q23" i="12"/>
  <c r="Q15" i="12"/>
  <c r="I16" i="12"/>
  <c r="I20" i="12"/>
  <c r="I12" i="12"/>
  <c r="Q22" i="12"/>
  <c r="Q14" i="12"/>
  <c r="I23" i="12"/>
  <c r="I19" i="12"/>
  <c r="I11" i="12"/>
  <c r="Q21" i="12"/>
  <c r="Q13" i="12"/>
  <c r="I8" i="19"/>
  <c r="I28" i="19"/>
  <c r="I20" i="19"/>
  <c r="S16" i="19"/>
  <c r="I36" i="19"/>
  <c r="S31" i="19"/>
  <c r="S23" i="19"/>
  <c r="S15" i="19"/>
  <c r="I35" i="19"/>
  <c r="I26" i="19"/>
  <c r="I9" i="19"/>
  <c r="S14" i="19"/>
  <c r="I34" i="19"/>
  <c r="I25" i="19"/>
  <c r="S8" i="19"/>
  <c r="S29" i="19"/>
  <c r="S13" i="19"/>
  <c r="I30" i="19"/>
  <c r="I13" i="19"/>
  <c r="I33" i="19"/>
  <c r="I24" i="19"/>
  <c r="I16" i="19"/>
  <c r="S36" i="19"/>
  <c r="I32" i="19"/>
  <c r="S35" i="19"/>
  <c r="I22" i="19"/>
  <c r="S34" i="19"/>
  <c r="S26" i="19"/>
  <c r="S18" i="19"/>
  <c r="S10" i="19"/>
  <c r="I29" i="19"/>
  <c r="I21" i="19"/>
  <c r="I12" i="19"/>
  <c r="S33" i="19"/>
  <c r="S25" i="19"/>
  <c r="S17" i="19"/>
  <c r="S9" i="19"/>
  <c r="Q20" i="12"/>
  <c r="Q10" i="12"/>
  <c r="I47" i="10"/>
  <c r="Q25" i="12"/>
  <c r="Q18" i="12"/>
  <c r="Q24" i="12"/>
  <c r="Q16" i="12"/>
  <c r="Q19" i="12"/>
  <c r="O26" i="12"/>
  <c r="Q8" i="12"/>
  <c r="I11" i="11"/>
  <c r="I8" i="11"/>
  <c r="I93" i="13"/>
  <c r="I29" i="13"/>
  <c r="I91" i="13"/>
  <c r="I59" i="13"/>
  <c r="I27" i="13"/>
  <c r="I61" i="13"/>
  <c r="I85" i="13"/>
  <c r="I53" i="13"/>
  <c r="I21" i="13"/>
  <c r="I19" i="13"/>
  <c r="I77" i="13"/>
  <c r="I45" i="13"/>
  <c r="I13" i="13"/>
  <c r="I67" i="13"/>
  <c r="I83" i="13"/>
  <c r="I75" i="13"/>
  <c r="I43" i="13"/>
  <c r="I11" i="13"/>
  <c r="I51" i="13"/>
  <c r="I69" i="13"/>
  <c r="I37" i="13"/>
  <c r="I35" i="13"/>
  <c r="I92" i="13"/>
  <c r="I84" i="13"/>
  <c r="I76" i="13"/>
  <c r="I68" i="13"/>
  <c r="I60" i="13"/>
  <c r="I52" i="13"/>
  <c r="I44" i="13"/>
  <c r="I36" i="13"/>
  <c r="I28" i="13"/>
  <c r="I20" i="13"/>
  <c r="I12" i="13"/>
  <c r="I90" i="13"/>
  <c r="I82" i="13"/>
  <c r="I74" i="13"/>
  <c r="I66" i="13"/>
  <c r="I58" i="13"/>
  <c r="I50" i="13"/>
  <c r="I42" i="13"/>
  <c r="I34" i="13"/>
  <c r="I26" i="13"/>
  <c r="I18" i="13"/>
  <c r="I10" i="13"/>
  <c r="I8" i="13"/>
  <c r="I89" i="13"/>
  <c r="I81" i="13"/>
  <c r="I73" i="13"/>
  <c r="I65" i="13"/>
  <c r="I57" i="13"/>
  <c r="I49" i="13"/>
  <c r="I41" i="13"/>
  <c r="I33" i="13"/>
  <c r="I25" i="13"/>
  <c r="I17" i="13"/>
  <c r="I9" i="13"/>
  <c r="I96" i="13"/>
  <c r="I88" i="13"/>
  <c r="I80" i="13"/>
  <c r="I72" i="13"/>
  <c r="I64" i="13"/>
  <c r="I56" i="13"/>
  <c r="I48" i="13"/>
  <c r="I40" i="13"/>
  <c r="I32" i="13"/>
  <c r="I24" i="13"/>
  <c r="I16" i="13"/>
  <c r="I95" i="13"/>
  <c r="I87" i="13"/>
  <c r="I79" i="13"/>
  <c r="I71" i="13"/>
  <c r="I63" i="13"/>
  <c r="I55" i="13"/>
  <c r="I47" i="13"/>
  <c r="I39" i="13"/>
  <c r="I31" i="13"/>
  <c r="I23" i="13"/>
  <c r="I15" i="13"/>
  <c r="I94" i="13"/>
  <c r="I86" i="13"/>
  <c r="I78" i="13"/>
  <c r="I70" i="13"/>
  <c r="I62" i="13"/>
  <c r="I54" i="13"/>
  <c r="I46" i="13"/>
  <c r="I38" i="13"/>
  <c r="I30" i="13"/>
  <c r="I22" i="13"/>
  <c r="Q47" i="10"/>
  <c r="I97" i="13" l="1"/>
  <c r="M19" i="21" l="1"/>
  <c r="K19" i="21"/>
  <c r="I19" i="21"/>
  <c r="G19" i="21"/>
  <c r="E19" i="21"/>
  <c r="C19" i="21"/>
  <c r="I15" i="11"/>
  <c r="S37" i="19"/>
  <c r="Q37" i="19"/>
  <c r="O37" i="19"/>
  <c r="M37" i="19"/>
  <c r="I37" i="19"/>
  <c r="G37" i="19"/>
  <c r="E37" i="19"/>
  <c r="C37" i="19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8" i="6"/>
  <c r="U16" i="19" l="1"/>
  <c r="U24" i="19"/>
  <c r="U32" i="19"/>
  <c r="U28" i="19"/>
  <c r="U31" i="19"/>
  <c r="U9" i="19"/>
  <c r="U17" i="19"/>
  <c r="U25" i="19"/>
  <c r="U33" i="19"/>
  <c r="U20" i="19"/>
  <c r="U23" i="19"/>
  <c r="U10" i="19"/>
  <c r="U18" i="19"/>
  <c r="U26" i="19"/>
  <c r="U34" i="19"/>
  <c r="U12" i="19"/>
  <c r="U11" i="19"/>
  <c r="U19" i="19"/>
  <c r="U27" i="19"/>
  <c r="U35" i="19"/>
  <c r="U36" i="19"/>
  <c r="U13" i="19"/>
  <c r="U21" i="19"/>
  <c r="U29" i="19"/>
  <c r="U14" i="19"/>
  <c r="U22" i="19"/>
  <c r="U30" i="19"/>
  <c r="U15" i="19"/>
  <c r="U8" i="19"/>
  <c r="E7" i="15"/>
  <c r="K9" i="11"/>
  <c r="K10" i="11"/>
  <c r="K11" i="11"/>
  <c r="K12" i="11"/>
  <c r="K13" i="11"/>
  <c r="K14" i="11"/>
  <c r="K8" i="11"/>
  <c r="K15" i="19"/>
  <c r="K23" i="19"/>
  <c r="K31" i="19"/>
  <c r="K16" i="19"/>
  <c r="K24" i="19"/>
  <c r="K32" i="19"/>
  <c r="K17" i="19"/>
  <c r="K9" i="19"/>
  <c r="K10" i="19"/>
  <c r="K18" i="19"/>
  <c r="K26" i="19"/>
  <c r="K34" i="19"/>
  <c r="K20" i="19"/>
  <c r="K36" i="19"/>
  <c r="K11" i="19"/>
  <c r="K19" i="19"/>
  <c r="K27" i="19"/>
  <c r="K35" i="19"/>
  <c r="K28" i="19"/>
  <c r="K12" i="19"/>
  <c r="K13" i="19"/>
  <c r="K21" i="19"/>
  <c r="K29" i="19"/>
  <c r="K8" i="19"/>
  <c r="K14" i="19"/>
  <c r="K22" i="19"/>
  <c r="K30" i="19"/>
  <c r="K25" i="19"/>
  <c r="K33" i="19"/>
  <c r="E8" i="15"/>
  <c r="K78" i="6"/>
  <c r="W25" i="3"/>
  <c r="U37" i="19" l="1"/>
  <c r="K15" i="11"/>
  <c r="K37" i="19"/>
  <c r="Y25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9" i="3"/>
  <c r="W36" i="17"/>
  <c r="U36" i="17"/>
  <c r="Q35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9" i="17"/>
  <c r="Y16" i="1"/>
  <c r="W16" i="1"/>
  <c r="Q11" i="1"/>
  <c r="Q12" i="1"/>
  <c r="Q13" i="1"/>
  <c r="Q14" i="1"/>
  <c r="Q15" i="1"/>
  <c r="Q10" i="1"/>
  <c r="O36" i="17"/>
  <c r="K36" i="17"/>
  <c r="G36" i="17"/>
  <c r="E36" i="17"/>
  <c r="Y36" i="17" l="1"/>
  <c r="Q26" i="12" l="1"/>
  <c r="K26" i="12"/>
  <c r="I26" i="12"/>
  <c r="E9" i="15" s="1"/>
  <c r="G26" i="12"/>
  <c r="E26" i="12"/>
  <c r="C26" i="12"/>
  <c r="S15" i="11"/>
  <c r="Q15" i="11"/>
  <c r="O15" i="11"/>
  <c r="M15" i="11"/>
  <c r="G15" i="11"/>
  <c r="E15" i="11"/>
  <c r="C15" i="11"/>
  <c r="O47" i="10"/>
  <c r="Q51" i="9"/>
  <c r="O51" i="9"/>
  <c r="M51" i="9"/>
  <c r="I51" i="9"/>
  <c r="G51" i="9"/>
  <c r="E51" i="9"/>
  <c r="M97" i="7"/>
  <c r="K97" i="7"/>
  <c r="I97" i="7"/>
  <c r="G97" i="7"/>
  <c r="E97" i="7"/>
  <c r="C97" i="7"/>
  <c r="I78" i="6"/>
  <c r="G78" i="6"/>
  <c r="E78" i="6"/>
  <c r="C78" i="6"/>
  <c r="U25" i="3"/>
  <c r="O25" i="3"/>
  <c r="K25" i="3"/>
  <c r="G25" i="3"/>
  <c r="E25" i="3"/>
  <c r="U16" i="1"/>
  <c r="O16" i="1"/>
  <c r="K16" i="1"/>
  <c r="G16" i="1"/>
  <c r="E16" i="1"/>
  <c r="U9" i="11" l="1"/>
  <c r="U14" i="11"/>
  <c r="U10" i="11"/>
  <c r="U11" i="11"/>
  <c r="U12" i="11"/>
  <c r="U13" i="11"/>
  <c r="U8" i="11"/>
  <c r="E10" i="15"/>
  <c r="E9" i="13"/>
  <c r="E17" i="13"/>
  <c r="E25" i="13"/>
  <c r="E33" i="13"/>
  <c r="E41" i="13"/>
  <c r="E49" i="13"/>
  <c r="E57" i="13"/>
  <c r="E65" i="13"/>
  <c r="E73" i="13"/>
  <c r="E81" i="13"/>
  <c r="E89" i="13"/>
  <c r="E8" i="13"/>
  <c r="E46" i="13"/>
  <c r="E62" i="13"/>
  <c r="E94" i="13"/>
  <c r="E15" i="13"/>
  <c r="E63" i="13"/>
  <c r="E79" i="13"/>
  <c r="E24" i="13"/>
  <c r="E64" i="13"/>
  <c r="E80" i="13"/>
  <c r="E10" i="13"/>
  <c r="E18" i="13"/>
  <c r="E26" i="13"/>
  <c r="E34" i="13"/>
  <c r="E42" i="13"/>
  <c r="E50" i="13"/>
  <c r="E58" i="13"/>
  <c r="E66" i="13"/>
  <c r="E74" i="13"/>
  <c r="E82" i="13"/>
  <c r="E90" i="13"/>
  <c r="E38" i="13"/>
  <c r="E54" i="13"/>
  <c r="E70" i="13"/>
  <c r="E23" i="13"/>
  <c r="E55" i="13"/>
  <c r="E71" i="13"/>
  <c r="E16" i="13"/>
  <c r="E56" i="13"/>
  <c r="E72" i="13"/>
  <c r="E11" i="13"/>
  <c r="E19" i="13"/>
  <c r="E27" i="13"/>
  <c r="E35" i="13"/>
  <c r="E43" i="13"/>
  <c r="E51" i="13"/>
  <c r="E59" i="13"/>
  <c r="E67" i="13"/>
  <c r="E75" i="13"/>
  <c r="E83" i="13"/>
  <c r="E91" i="13"/>
  <c r="E22" i="13"/>
  <c r="E86" i="13"/>
  <c r="E31" i="13"/>
  <c r="E32" i="13"/>
  <c r="E12" i="13"/>
  <c r="E20" i="13"/>
  <c r="E28" i="13"/>
  <c r="E36" i="13"/>
  <c r="E44" i="13"/>
  <c r="E52" i="13"/>
  <c r="E60" i="13"/>
  <c r="E68" i="13"/>
  <c r="E76" i="13"/>
  <c r="E84" i="13"/>
  <c r="E92" i="13"/>
  <c r="E30" i="13"/>
  <c r="E47" i="13"/>
  <c r="E87" i="13"/>
  <c r="E40" i="13"/>
  <c r="E96" i="13"/>
  <c r="E13" i="13"/>
  <c r="E21" i="13"/>
  <c r="E29" i="13"/>
  <c r="E37" i="13"/>
  <c r="E45" i="13"/>
  <c r="E53" i="13"/>
  <c r="E61" i="13"/>
  <c r="E69" i="13"/>
  <c r="E77" i="13"/>
  <c r="E85" i="13"/>
  <c r="E93" i="13"/>
  <c r="E14" i="13"/>
  <c r="E78" i="13"/>
  <c r="E39" i="13"/>
  <c r="E95" i="13"/>
  <c r="E48" i="13"/>
  <c r="E88" i="13"/>
  <c r="U15" i="11" l="1"/>
  <c r="E12" i="15"/>
  <c r="G9" i="15" s="1"/>
  <c r="E97" i="13"/>
  <c r="G10" i="15" l="1"/>
  <c r="G8" i="15"/>
  <c r="G7" i="15"/>
  <c r="G11" i="15"/>
  <c r="G12" i="15" l="1"/>
</calcChain>
</file>

<file path=xl/sharedStrings.xml><?xml version="1.0" encoding="utf-8"?>
<sst xmlns="http://schemas.openxmlformats.org/spreadsheetml/2006/main" count="1677" uniqueCount="171">
  <si>
    <t>صندوق سرمایه‌گذاری اختصاصی بازارگردانی مفید</t>
  </si>
  <si>
    <t>صورت وضعیت پورتفوی</t>
  </si>
  <si>
    <t>برای ماه منتهی به 1405/05/31</t>
  </si>
  <si>
    <t>نام شرکت</t>
  </si>
  <si>
    <t>1405/04/31</t>
  </si>
  <si>
    <t>تغییرات طی دوره</t>
  </si>
  <si>
    <t>1405/05/31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</si>
  <si>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</si>
  <si>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</si>
  <si>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</si>
  <si>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</si>
  <si>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</si>
  <si>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</si>
  <si>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</si>
  <si>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</si>
  <si>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طلای عیار مفید</t>
  </si>
  <si>
    <t>صندوق س توسعه فولاد- ثابت</t>
  </si>
  <si>
    <t>صندوق س.توسعه اندوخته آینده-س</t>
  </si>
  <si>
    <t>بانک خاورمیانه</t>
  </si>
  <si>
    <t>صندوق ارمغان فیروزه آسیا-ثابت</t>
  </si>
  <si>
    <t>صندوق س شاخصی آرام مفید</t>
  </si>
  <si>
    <t>صندوق س. آوند مفید-د</t>
  </si>
  <si>
    <t>صندوق س.اعتماد آفرین پارسیان-د</t>
  </si>
  <si>
    <t>صندوق س صنایع مفید1- بخشی</t>
  </si>
  <si>
    <t>صندوق س. آرمان آتی کوثر-د</t>
  </si>
  <si>
    <t>صندوق س صنایع مفید2-بخشی</t>
  </si>
  <si>
    <t>صندوق س.درآمد ثابت پاسارگاد-د</t>
  </si>
  <si>
    <t>صندوق س صنایع مفید3- بخشی</t>
  </si>
  <si>
    <t>صندوق س.درآمد ثابت کارآمد-د</t>
  </si>
  <si>
    <t>ص.س.درآمد ثابت کیمیا-د</t>
  </si>
  <si>
    <t>صندوق س. اهرمی توان مفید-س</t>
  </si>
  <si>
    <t>صندوق س آوای فردای زاگرس-ثابت</t>
  </si>
  <si>
    <t>صندوق س صنایع مفید4-بخشی</t>
  </si>
  <si>
    <t>صندوق س صنایع مفید5-بخشی</t>
  </si>
  <si>
    <t>صندوق س نگین سامان-ثابت</t>
  </si>
  <si>
    <t>صندوق س صنایع مفید6- بخشی</t>
  </si>
  <si>
    <t>صندوق سرمایه گذاری ماهور-ثابت</t>
  </si>
  <si>
    <t>صندوق س یاقوت آگاه-ثابت</t>
  </si>
  <si>
    <t>معدنکاران نسوز</t>
  </si>
  <si>
    <t>صندوق س. شاخصی هم وزن همسنگ-س</t>
  </si>
  <si>
    <t>بیمه زندگی مفید</t>
  </si>
  <si>
    <t>صندوق س سپر سرمایه بیدار- ثابت</t>
  </si>
  <si>
    <t>صندوق س. با درآمد ثابت کیان</t>
  </si>
  <si>
    <t>مجتمع کاشی و سنگ پرسپولیس یزد</t>
  </si>
  <si>
    <t>صندوق س نوع دوم افق آتی-ثابت</t>
  </si>
  <si>
    <t>کولان سل</t>
  </si>
  <si>
    <t>صندوق س. ثبات ویستا -د</t>
  </si>
  <si>
    <t>ح.بیمه زندگی مفید</t>
  </si>
  <si>
    <t/>
  </si>
  <si>
    <t>اطلاعات اوراق بهادار با درآمد ثابت</t>
  </si>
  <si>
    <t>نام اوراق</t>
  </si>
  <si>
    <t>قیمت بازار هر ورقه</t>
  </si>
  <si>
    <t>سلف موازی آریان کیمیاتک</t>
  </si>
  <si>
    <t>سلف موازی میلگرد تبریز</t>
  </si>
  <si>
    <t>سلف استاندارد خودروی کرمان</t>
  </si>
  <si>
    <t>سلف شیرفرادما سولیکو</t>
  </si>
  <si>
    <t>سلف موازی هیدروکربن آفتاب054</t>
  </si>
  <si>
    <t>صکوک مرابحه دعبید69-3ماهه23%</t>
  </si>
  <si>
    <t>مرابحه شهر فرش-مفید060921</t>
  </si>
  <si>
    <t>مرابحه اورند پیشرو-مفید051118</t>
  </si>
  <si>
    <t>اجاره اهداف مفید 14070531</t>
  </si>
  <si>
    <t>مرابحه طبیعت سبز-مفید060920</t>
  </si>
  <si>
    <t>مشارکت ش قم0612-3 ماهه 20.5%</t>
  </si>
  <si>
    <t>صکوک مرابحه پاکشو603-3ماهه23%</t>
  </si>
  <si>
    <t>مرابحه طبیعت سبز-مفید070311</t>
  </si>
  <si>
    <t>صکوک مرابحه شدوص810-3ماهه23%</t>
  </si>
  <si>
    <t>صکوک مرابحه دعبید802-3ماهه23%</t>
  </si>
  <si>
    <t>صکوک مرابحه دعبید803-بدون ضامن</t>
  </si>
  <si>
    <t>درصد به کل دارایی‌ها</t>
  </si>
  <si>
    <t>سپرده</t>
  </si>
  <si>
    <t>مبلغ</t>
  </si>
  <si>
    <t>افزایش</t>
  </si>
  <si>
    <t>کاهش</t>
  </si>
  <si>
    <t>بانک پاسارگاد هفت تیر</t>
  </si>
  <si>
    <t>بانک خاورمیانه ظفر</t>
  </si>
  <si>
    <t>بانک خاورمیانه آفریقا</t>
  </si>
  <si>
    <t>بانک تجارت کار</t>
  </si>
  <si>
    <t>بانک شهر مرکزی قم</t>
  </si>
  <si>
    <t>بانک ملی بورس اوراق بهادار</t>
  </si>
  <si>
    <t>بانک تجارت حافظ جنوبی</t>
  </si>
  <si>
    <t>بانک ملت مستقل مرکزی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</si>
  <si>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</si>
  <si>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</si>
  <si>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</si>
  <si>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</si>
  <si>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</si>
  <si>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</si>
  <si>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</si>
  <si>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</si>
  <si>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</si>
  <si>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</si>
  <si>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</si>
  <si>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</si>
  <si>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</si>
  <si>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</si>
  <si>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1405/05/27</t>
  </si>
  <si>
    <t>1405/04/22</t>
  </si>
  <si>
    <t>1405/05/04</t>
  </si>
  <si>
    <t>1405/04/10</t>
  </si>
  <si>
    <t>بهای فروش</t>
  </si>
  <si>
    <t>ارزش دفتری</t>
  </si>
  <si>
    <t>سود و زیان ناشی از تغییر قیمت</t>
  </si>
  <si>
    <t>سود و زیان ناشی از فروش</t>
  </si>
  <si>
    <t>نیان الکترونیک</t>
  </si>
  <si>
    <t>صندوق س. لبخند فارابی-د</t>
  </si>
  <si>
    <t>صندوق تداوم اطمینان تمدن-ثابت</t>
  </si>
  <si>
    <t>سلف موازی پدیده شیمی قرن</t>
  </si>
  <si>
    <t>سلف موازی گروه صنعتی پاکشو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</si>
  <si>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</si>
  <si>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</si>
  <si>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</si>
  <si>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</si>
  <si>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</si>
  <si>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</si>
  <si>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</si>
  <si>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</si>
  <si>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</si>
  <si>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</si>
  <si>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</si>
  <si>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سرمایه‌گذاری در اوراق بهادار</t>
  </si>
  <si>
    <t>1405/05/01</t>
  </si>
  <si>
    <t>طی مرداد ماه</t>
  </si>
  <si>
    <t>از ابتدای سال مالی تا پایان مرداد ماه</t>
  </si>
  <si>
    <t>1- سرمایه گذاری ها</t>
  </si>
  <si>
    <t>1-1-سرمایه‌گذاری در سهام و حق تقدم سهام</t>
  </si>
  <si>
    <t>2-1-سرمایه‌گذاری در واحدهای صندوق های سرمایه گذاری</t>
  </si>
  <si>
    <t>3-1-سرمایه‌گذاری در اوراق بهادار با درآمد ثابت یا علی‌الحساب</t>
  </si>
  <si>
    <t>4-1- سرمایه‌گذاری در  سپرده‌ بانکی</t>
  </si>
  <si>
    <t>یادداشت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</si>
  <si>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</si>
  <si>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</si>
  <si>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</si>
  <si>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</si>
  <si>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2-2-درآمد حاصل از سرمایه­گذاری در واحدهای صندوق:</t>
  </si>
  <si>
    <t>3-2</t>
  </si>
  <si>
    <t>4-2</t>
  </si>
  <si>
    <t>درآمد حاصل از سرمایه گذاری در سپرده بانکی و گواهی سپرده</t>
  </si>
  <si>
    <t>5-2</t>
  </si>
  <si>
    <t>جزئیات قراردادهای خرید و نگهداری اوراق با درآمد ثابت</t>
  </si>
  <si>
    <t>شرح</t>
  </si>
  <si>
    <t>نوع ارتباط با طرف قرارداد</t>
  </si>
  <si>
    <t>مبلغ اوراق بهادار واگذار شده</t>
  </si>
  <si>
    <t>بهای تمام شده درآمد عملیاتی/ هزینه بازارگردانی و تعهد پذیره نویسی</t>
  </si>
  <si>
    <t>میانگین نرخ بازده تا سر رسید اوراق بهادار</t>
  </si>
  <si>
    <t>هزینه  کارمزد خرید و نگهداری اوراق صعبید069 - صندوق حامی</t>
  </si>
  <si>
    <t>فروشنده</t>
  </si>
  <si>
    <t>هزینه کارمزد خرید و نگهداری اوراق اورند پیشرو052 -صندوق حامی</t>
  </si>
  <si>
    <t>هزینه کارمزد خرید و نگهداری اوراق اورند پیشرو052 -صندوق آوند</t>
  </si>
  <si>
    <t>هزینه کارمزد خرید و نگهداری اوراق اهداف 073 -  صندوق حامی</t>
  </si>
  <si>
    <t>هزینه کارمزد خرید و نگهداری اوراق صکشو603 - صندوق اندوخته ملت</t>
  </si>
  <si>
    <t>هزینه  کارمزد خرید و نگهداری اوراق صعبید069 - صندوق آوند</t>
  </si>
  <si>
    <t>هزینه کارمزد خرید و نگهداری اوراق عکرمان - صندوق حامی 2</t>
  </si>
  <si>
    <t>هزینه کارمزد خرید و نگهداری اوراق عکرمان - صندوق آوند</t>
  </si>
  <si>
    <t>هزینه کارمزد خرید و نگهداری اوراق سهیدرو - صندوق حامی</t>
  </si>
  <si>
    <t>هزینه کارمزد خرید و نگهداری اوراق طبیعت066 - صندوق آوند</t>
  </si>
  <si>
    <t>هزینه کارمزد خرید و نگهداری اوراق اهداف 073 -  صندوق آوند</t>
  </si>
  <si>
    <t>هزینه کارمزد خرید و نگهداری اوراق شهرداری قم - صندوق آوند</t>
  </si>
  <si>
    <t>هزینه کارمزد خرید و نگهداری اوراق شهرداری قم - صندوق حامی</t>
  </si>
  <si>
    <t>هزینه کارمزد خرید و نگهداری اوراق صعبید803- صندوق حامی دوم</t>
  </si>
  <si>
    <t>هزینه کارمزد خرید و نگهداری اوراق صعبید803- صندوق آوند</t>
  </si>
  <si>
    <t>هزینه کارمزد خرید و نگهداری اوراق صعبید803- صندوق پاسارگاد</t>
  </si>
  <si>
    <t>درآمد حاصل از کارمزد بازارگردانی</t>
  </si>
  <si>
    <t>سایر درآمدهای تنزیل سود بانک</t>
  </si>
  <si>
    <t>از ابتدای سال مالی</t>
  </si>
  <si>
    <t>تا پایان مرداد ماه</t>
  </si>
  <si>
    <t>5-2-سایر درآمدها:</t>
  </si>
  <si>
    <t>سود اوراق بهادار با درآمد ثابت</t>
  </si>
  <si>
    <t>هزینه کارمزد خرید و نگهداری اوراق صعبید803- صندوق حامی یکم</t>
  </si>
  <si>
    <t>3-2-درآمد حاصل از سرمایه­گذاری در اوراق بهادار با درآمد ثابت:</t>
  </si>
  <si>
    <t>4-2-درآمد حاصل از سرمایه­گذاری در سپرده بانکی و گواهی سپرده:</t>
  </si>
  <si>
    <t>سود(زیان) حاصل از فروش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</si>
</sst>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-;\(#,##0\)"/>
    <numFmt numFmtId="165" formatCode="[$-3000401]#,##0"/>
    <numFmt numFmtId="166" formatCode="#,##0;\(#,##0\)"/>
  </numFmts>
  <fonts count="24" x14ac:knownFonts="1">
    <font>
      <sz val="11"/>
      <name val="Calibri"/>
    </font>
    <font>
      <sz val="11"/>
      <color theme="1"/>
      <name val="Arial"/>
      <family val="2"/>
      <charset val="178"/>
      <scheme val="minor"/>
    </font>
    <font>
      <sz val="11"/>
      <name val="Calibri"/>
      <family val="2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1"/>
      <color theme="1"/>
      <name val="Arial"/>
      <family val="2"/>
      <scheme val="minor"/>
    </font>
    <font>
      <b/>
      <sz val="14"/>
      <color rgb="FF0062AC"/>
      <name val="B Titr"/>
      <charset val="178"/>
    </font>
    <font>
      <sz val="14"/>
      <color theme="1"/>
      <name val="B Nazanin"/>
      <charset val="178"/>
    </font>
    <font>
      <sz val="10"/>
      <color theme="1"/>
      <name val="B Nazanin"/>
      <charset val="178"/>
    </font>
    <font>
      <b/>
      <sz val="12"/>
      <color rgb="FF0062AC"/>
      <name val="B Titr"/>
      <charset val="178"/>
    </font>
    <font>
      <b/>
      <sz val="10"/>
      <color theme="1"/>
      <name val="B Nazanin"/>
      <charset val="178"/>
    </font>
    <font>
      <sz val="10"/>
      <color rgb="FF000000"/>
      <name val="IRANSans"/>
      <family val="2"/>
    </font>
    <font>
      <sz val="16"/>
      <name val="B Mitra"/>
      <charset val="178"/>
    </font>
    <font>
      <b/>
      <sz val="16"/>
      <color rgb="FF000000"/>
      <name val="B Mitra"/>
      <charset val="178"/>
    </font>
    <font>
      <b/>
      <sz val="16"/>
      <name val="B Mitra"/>
      <charset val="178"/>
    </font>
    <font>
      <sz val="12"/>
      <color theme="1"/>
      <name val="B Mitra"/>
      <charset val="178"/>
    </font>
    <font>
      <sz val="16"/>
      <color theme="1"/>
      <name val="B Mitra"/>
      <charset val="178"/>
    </font>
    <font>
      <sz val="14"/>
      <name val="Calibri"/>
      <family val="2"/>
    </font>
    <font>
      <sz val="12"/>
      <color rgb="FFFF0000"/>
      <name val="B Nazanin"/>
      <charset val="178"/>
    </font>
    <font>
      <sz val="14"/>
      <color theme="1"/>
      <name val="Arial"/>
      <family val="2"/>
      <charset val="178"/>
      <scheme val="minor"/>
    </font>
    <font>
      <sz val="10"/>
      <color rgb="FF000000"/>
      <name val="Arial"/>
      <charset val="1"/>
    </font>
    <font>
      <b/>
      <sz val="16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0" fontId="6" fillId="0" borderId="2" xfId="1" applyNumberFormat="1" applyFont="1" applyBorder="1" applyAlignment="1">
      <alignment horizontal="center" vertical="center"/>
    </xf>
    <xf numFmtId="0" fontId="7" fillId="0" borderId="0" xfId="2"/>
    <xf numFmtId="0" fontId="8" fillId="0" borderId="0" xfId="0" applyFont="1" applyAlignment="1">
      <alignment horizontal="right" vertical="center" readingOrder="2"/>
    </xf>
    <xf numFmtId="0" fontId="9" fillId="0" borderId="0" xfId="0" applyFont="1"/>
    <xf numFmtId="49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0" fontId="10" fillId="0" borderId="0" xfId="0" applyFont="1"/>
    <xf numFmtId="165" fontId="3" fillId="0" borderId="0" xfId="0" applyNumberFormat="1" applyFont="1" applyAlignment="1">
      <alignment horizontal="center"/>
    </xf>
    <xf numFmtId="0" fontId="11" fillId="0" borderId="0" xfId="0" applyFont="1" applyAlignment="1">
      <alignment vertical="center" readingOrder="2"/>
    </xf>
    <xf numFmtId="0" fontId="12" fillId="0" borderId="0" xfId="0" applyFont="1" applyAlignment="1">
      <alignment horizontal="center"/>
    </xf>
    <xf numFmtId="10" fontId="6" fillId="0" borderId="2" xfId="3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4" applyFont="1" applyAlignment="1">
      <alignment vertical="center"/>
    </xf>
    <xf numFmtId="0" fontId="3" fillId="0" borderId="0" xfId="4" applyFont="1"/>
    <xf numFmtId="0" fontId="14" fillId="0" borderId="0" xfId="4" applyFont="1"/>
    <xf numFmtId="0" fontId="15" fillId="0" borderId="3" xfId="4" applyFont="1" applyBorder="1" applyAlignment="1">
      <alignment horizontal="center" vertical="center"/>
    </xf>
    <xf numFmtId="0" fontId="16" fillId="0" borderId="0" xfId="4" applyFont="1"/>
    <xf numFmtId="0" fontId="15" fillId="0" borderId="3" xfId="4" applyFont="1" applyBorder="1" applyAlignment="1">
      <alignment horizontal="center" vertical="center" wrapText="1"/>
    </xf>
    <xf numFmtId="0" fontId="14" fillId="0" borderId="4" xfId="4" applyFont="1" applyBorder="1"/>
    <xf numFmtId="3" fontId="14" fillId="0" borderId="4" xfId="4" applyNumberFormat="1" applyFont="1" applyBorder="1" applyAlignment="1">
      <alignment horizontal="center"/>
    </xf>
    <xf numFmtId="0" fontId="14" fillId="0" borderId="4" xfId="4" applyFont="1" applyBorder="1" applyAlignment="1">
      <alignment horizontal="center"/>
    </xf>
    <xf numFmtId="0" fontId="17" fillId="0" borderId="4" xfId="5" applyFont="1" applyBorder="1" applyAlignment="1">
      <alignment horizontal="center" vertical="center" wrapText="1" readingOrder="2"/>
    </xf>
    <xf numFmtId="0" fontId="4" fillId="0" borderId="0" xfId="4" applyFont="1" applyAlignment="1">
      <alignment horizontal="center" vertical="center"/>
    </xf>
    <xf numFmtId="166" fontId="18" fillId="0" borderId="0" xfId="4" applyNumberFormat="1" applyFont="1" applyAlignment="1">
      <alignment horizontal="center" vertical="center" readingOrder="2"/>
    </xf>
    <xf numFmtId="10" fontId="14" fillId="0" borderId="0" xfId="3" applyNumberFormat="1" applyFont="1" applyAlignment="1">
      <alignment horizontal="center"/>
    </xf>
    <xf numFmtId="10" fontId="18" fillId="0" borderId="0" xfId="3" applyNumberFormat="1" applyFont="1" applyBorder="1" applyAlignment="1">
      <alignment horizontal="center" vertical="center" readingOrder="2"/>
    </xf>
    <xf numFmtId="0" fontId="5" fillId="0" borderId="0" xfId="4" applyFont="1"/>
    <xf numFmtId="3" fontId="14" fillId="0" borderId="0" xfId="4" applyNumberFormat="1" applyFont="1" applyAlignment="1">
      <alignment horizontal="center"/>
    </xf>
    <xf numFmtId="10" fontId="14" fillId="0" borderId="0" xfId="3" applyNumberFormat="1" applyFont="1" applyBorder="1" applyAlignment="1">
      <alignment horizontal="center"/>
    </xf>
    <xf numFmtId="3" fontId="3" fillId="0" borderId="0" xfId="4" applyNumberFormat="1" applyFont="1"/>
    <xf numFmtId="164" fontId="3" fillId="0" borderId="0" xfId="0" applyNumberFormat="1" applyFont="1"/>
    <xf numFmtId="0" fontId="13" fillId="0" borderId="0" xfId="0" applyFont="1"/>
    <xf numFmtId="164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readingOrder="2"/>
    </xf>
    <xf numFmtId="0" fontId="19" fillId="0" borderId="0" xfId="0" applyFont="1"/>
    <xf numFmtId="164" fontId="20" fillId="0" borderId="0" xfId="0" applyNumberFormat="1" applyFont="1" applyAlignment="1">
      <alignment horizontal="center"/>
    </xf>
    <xf numFmtId="9" fontId="6" fillId="0" borderId="2" xfId="3" applyFont="1" applyBorder="1" applyAlignment="1">
      <alignment horizontal="center" vertical="center"/>
    </xf>
    <xf numFmtId="0" fontId="21" fillId="0" borderId="0" xfId="0" applyFont="1"/>
    <xf numFmtId="164" fontId="23" fillId="0" borderId="5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10" fontId="23" fillId="0" borderId="2" xfId="3" applyNumberFormat="1" applyFont="1" applyBorder="1" applyAlignment="1">
      <alignment horizontal="center"/>
    </xf>
    <xf numFmtId="10" fontId="23" fillId="0" borderId="2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 vertical="center"/>
    </xf>
    <xf numFmtId="0" fontId="5" fillId="0" borderId="0" xfId="0" applyFont="1" applyFill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 readingOrder="2"/>
    </xf>
    <xf numFmtId="0" fontId="4" fillId="0" borderId="0" xfId="4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7">
    <cellStyle name="Normal" xfId="0" builtinId="0"/>
    <cellStyle name="Normal 2" xfId="2" xr:uid="{D22D75B0-5731-45BA-94F3-18E394DD6680}"/>
    <cellStyle name="Normal 2 2" xfId="4" xr:uid="{E4AE9550-6223-4BCE-9E69-FC1DFB74B779}"/>
    <cellStyle name="Normal 2 2 2" xfId="5" xr:uid="{29DCB555-83B8-4255-A383-2D82F5F82B29}"/>
    <cellStyle name="Normal 3" xfId="6" xr:uid="{120DB709-2F7C-4EC9-B5E0-8A6A7ABA26DD}"/>
    <cellStyle name="Percent" xfId="1" builtinId="5"/>
    <cellStyle name="Percent 2" xfId="3" xr:uid="{CE670BD3-51E9-45FE-9A1F-47CE610BB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60512</xdr:colOff>
      <xdr:row>4</xdr:row>
      <xdr:rowOff>11206</xdr:rowOff>
    </xdr:from>
    <xdr:to>
      <xdr:col>21</xdr:col>
      <xdr:colOff>82923</xdr:colOff>
      <xdr:row>44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D552E4-7922-FBEC-E3C1-930688FBE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1457135" y="728382"/>
          <a:ext cx="12729882" cy="7160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DDFC-BF1F-4916-BE0D-352B681EAF0D}">
  <dimension ref="A1"/>
  <sheetViews>
    <sheetView rightToLeft="1" tabSelected="1" topLeftCell="A4" zoomScale="85" zoomScaleNormal="85" workbookViewId="0">
      <selection activeCell="Y26" sqref="Y26"/>
    </sheetView>
  </sheetViews>
  <sheetFormatPr defaultRowHeight="14.25" x14ac:dyDescent="0.2"/>
  <cols>
    <col min="1" max="16384" width="9.140625" style="1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20"/>
  <sheetViews>
    <sheetView rightToLeft="1" workbookViewId="0">
      <selection activeCell="U20" sqref="U20"/>
    </sheetView>
  </sheetViews>
  <sheetFormatPr defaultRowHeight="18.75" x14ac:dyDescent="0.45"/>
  <cols>
    <col min="1" max="1" width="34.7109375" style="4" bestFit="1" customWidth="1"/>
    <col min="2" max="2" width="1" style="4" customWidth="1"/>
    <col min="3" max="3" width="20" style="4" customWidth="1"/>
    <col min="4" max="4" width="1" style="4" customWidth="1"/>
    <col min="5" max="5" width="24.85546875" style="4" bestFit="1" customWidth="1"/>
    <col min="6" max="6" width="1" style="4" customWidth="1"/>
    <col min="7" max="7" width="24" style="4" customWidth="1"/>
    <col min="8" max="8" width="1" style="4" customWidth="1"/>
    <col min="9" max="9" width="20" style="4" customWidth="1"/>
    <col min="10" max="10" width="1" style="4" customWidth="1"/>
    <col min="11" max="11" width="25.140625" style="4" bestFit="1" customWidth="1"/>
    <col min="12" max="12" width="1" style="4" customWidth="1"/>
    <col min="13" max="13" width="21" style="4" customWidth="1"/>
    <col min="14" max="14" width="1" style="4" customWidth="1"/>
    <col min="15" max="15" width="25.5703125" style="4" bestFit="1" customWidth="1"/>
    <col min="16" max="16" width="1" style="4" customWidth="1"/>
    <col min="17" max="17" width="20" style="4" customWidth="1"/>
    <col min="18" max="18" width="1" style="4" customWidth="1"/>
    <col min="19" max="19" width="16" style="4" customWidth="1"/>
    <col min="20" max="20" width="1" style="4" customWidth="1"/>
    <col min="21" max="21" width="24" style="4" customWidth="1"/>
    <col min="22" max="22" width="1" style="4" customWidth="1"/>
    <col min="23" max="23" width="24.85546875" style="4" bestFit="1" customWidth="1"/>
    <col min="24" max="24" width="1" style="4" customWidth="1"/>
    <col min="25" max="25" width="32" style="4" customWidth="1"/>
    <col min="26" max="26" width="1" style="4" customWidth="1"/>
    <col min="27" max="27" width="9.140625" style="1" customWidth="1"/>
    <col min="28" max="16384" width="9.140625" style="1"/>
  </cols>
  <sheetData>
    <row r="2" spans="1:25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  <c r="V2" s="65" t="s">
        <v>0</v>
      </c>
      <c r="W2" s="65" t="s">
        <v>0</v>
      </c>
      <c r="X2" s="65" t="s">
        <v>0</v>
      </c>
      <c r="Y2" s="65" t="s">
        <v>0</v>
      </c>
    </row>
    <row r="3" spans="1:25" ht="26.25" x14ac:dyDescent="0.45">
      <c r="A3" s="65" t="s">
        <v>1</v>
      </c>
      <c r="B3" s="65" t="s">
        <v>1</v>
      </c>
      <c r="C3" s="65" t="s">
        <v>1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  <c r="L3" s="65" t="s">
        <v>1</v>
      </c>
      <c r="M3" s="65" t="s">
        <v>1</v>
      </c>
      <c r="N3" s="65" t="s">
        <v>1</v>
      </c>
      <c r="O3" s="65" t="s">
        <v>1</v>
      </c>
      <c r="P3" s="65" t="s">
        <v>1</v>
      </c>
      <c r="Q3" s="65" t="s">
        <v>1</v>
      </c>
      <c r="R3" s="65" t="s">
        <v>1</v>
      </c>
      <c r="S3" s="65" t="s">
        <v>1</v>
      </c>
      <c r="T3" s="65" t="s">
        <v>1</v>
      </c>
      <c r="U3" s="65" t="s">
        <v>1</v>
      </c>
      <c r="V3" s="65" t="s">
        <v>1</v>
      </c>
      <c r="W3" s="65" t="s">
        <v>1</v>
      </c>
      <c r="X3" s="65" t="s">
        <v>1</v>
      </c>
      <c r="Y3" s="65" t="s">
        <v>1</v>
      </c>
    </row>
    <row r="4" spans="1:25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  <c r="V4" s="65" t="s">
        <v>2</v>
      </c>
      <c r="W4" s="65" t="s">
        <v>2</v>
      </c>
      <c r="X4" s="65" t="s">
        <v>2</v>
      </c>
      <c r="Y4" s="65" t="s">
        <v>2</v>
      </c>
    </row>
    <row r="5" spans="1:25" s="14" customFormat="1" ht="28.5" x14ac:dyDescent="0.55000000000000004">
      <c r="A5" s="66" t="s">
        <v>123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25" s="14" customFormat="1" ht="28.5" x14ac:dyDescent="0.55000000000000004">
      <c r="A6" s="66" t="s">
        <v>124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</row>
    <row r="7" spans="1:25" ht="26.25" x14ac:dyDescent="0.45">
      <c r="A7" s="64" t="s">
        <v>3</v>
      </c>
      <c r="C7" s="64" t="s">
        <v>120</v>
      </c>
      <c r="D7" s="64" t="s">
        <v>4</v>
      </c>
      <c r="E7" s="64" t="s">
        <v>4</v>
      </c>
      <c r="F7" s="64" t="s">
        <v>4</v>
      </c>
      <c r="G7" s="64" t="s">
        <v>4</v>
      </c>
      <c r="I7" s="64" t="s">
        <v>5</v>
      </c>
      <c r="J7" s="64" t="s">
        <v>5</v>
      </c>
      <c r="K7" s="64" t="s">
        <v>5</v>
      </c>
      <c r="L7" s="64" t="s">
        <v>5</v>
      </c>
      <c r="M7" s="64" t="s">
        <v>5</v>
      </c>
      <c r="N7" s="64" t="s">
        <v>5</v>
      </c>
      <c r="O7" s="64" t="s">
        <v>5</v>
      </c>
      <c r="Q7" s="64" t="s">
        <v>6</v>
      </c>
      <c r="R7" s="64" t="s">
        <v>6</v>
      </c>
      <c r="S7" s="64" t="s">
        <v>6</v>
      </c>
      <c r="T7" s="64" t="s">
        <v>6</v>
      </c>
      <c r="U7" s="64" t="s">
        <v>6</v>
      </c>
      <c r="V7" s="64" t="s">
        <v>6</v>
      </c>
      <c r="W7" s="64" t="s">
        <v>6</v>
      </c>
      <c r="X7" s="64" t="s">
        <v>6</v>
      </c>
      <c r="Y7" s="64" t="s">
        <v>6</v>
      </c>
    </row>
    <row r="8" spans="1:25" ht="26.25" x14ac:dyDescent="0.45">
      <c r="A8" s="64" t="s">
        <v>3</v>
      </c>
      <c r="C8" s="64" t="s">
        <v>7</v>
      </c>
      <c r="E8" s="64" t="s">
        <v>8</v>
      </c>
      <c r="G8" s="64" t="s">
        <v>9</v>
      </c>
      <c r="I8" s="64" t="s">
        <v>10</v>
      </c>
      <c r="J8" s="64" t="s">
        <v>10</v>
      </c>
      <c r="K8" s="64" t="s">
        <v>10</v>
      </c>
      <c r="M8" s="64" t="s">
        <v>11</v>
      </c>
      <c r="N8" s="64" t="s">
        <v>11</v>
      </c>
      <c r="O8" s="64" t="s">
        <v>11</v>
      </c>
      <c r="Q8" s="64" t="s">
        <v>7</v>
      </c>
      <c r="S8" s="64" t="s">
        <v>12</v>
      </c>
      <c r="U8" s="64" t="s">
        <v>8</v>
      </c>
      <c r="W8" s="64" t="s">
        <v>9</v>
      </c>
      <c r="Y8" s="64" t="s">
        <v>13</v>
      </c>
    </row>
    <row r="9" spans="1:25" ht="26.25" x14ac:dyDescent="0.45">
      <c r="A9" s="64" t="s">
        <v>3</v>
      </c>
      <c r="C9" s="64" t="s">
        <v>7</v>
      </c>
      <c r="E9" s="64" t="s">
        <v>8</v>
      </c>
      <c r="G9" s="64" t="s">
        <v>9</v>
      </c>
      <c r="I9" s="64" t="s">
        <v>7</v>
      </c>
      <c r="K9" s="64" t="s">
        <v>8</v>
      </c>
      <c r="M9" s="64" t="s">
        <v>7</v>
      </c>
      <c r="O9" s="64" t="s">
        <v>14</v>
      </c>
      <c r="Q9" s="64" t="s">
        <v>7</v>
      </c>
      <c r="S9" s="64" t="s">
        <v>12</v>
      </c>
      <c r="U9" s="64" t="s">
        <v>8</v>
      </c>
      <c r="W9" s="64" t="s">
        <v>9</v>
      </c>
      <c r="Y9" s="64" t="s">
        <v>13</v>
      </c>
    </row>
    <row r="10" spans="1:25" ht="21" x14ac:dyDescent="0.55000000000000004">
      <c r="A10" s="5" t="s">
        <v>18</v>
      </c>
      <c r="C10" s="6">
        <v>768340025</v>
      </c>
      <c r="E10" s="6">
        <v>2569524896522</v>
      </c>
      <c r="G10" s="6">
        <v>3918627065909</v>
      </c>
      <c r="I10" s="6">
        <v>116994546</v>
      </c>
      <c r="K10" s="6">
        <v>722093248204</v>
      </c>
      <c r="M10" s="7">
        <v>-79031100</v>
      </c>
      <c r="O10" s="7">
        <v>469469232150</v>
      </c>
      <c r="Q10" s="7">
        <f>C10+I10+M10</f>
        <v>806303471</v>
      </c>
      <c r="S10" s="6">
        <v>6320</v>
      </c>
      <c r="U10" s="7">
        <v>3022076646728</v>
      </c>
      <c r="W10" s="6">
        <v>5091965099888</v>
      </c>
      <c r="Y10" s="17">
        <v>4.2522109442565605E-2</v>
      </c>
    </row>
    <row r="11" spans="1:25" ht="21" x14ac:dyDescent="0.55000000000000004">
      <c r="A11" s="5" t="s">
        <v>38</v>
      </c>
      <c r="C11" s="6">
        <v>980087262</v>
      </c>
      <c r="E11" s="6">
        <v>10257750065102</v>
      </c>
      <c r="G11" s="6">
        <v>12369094457450</v>
      </c>
      <c r="I11" s="6">
        <v>5464049</v>
      </c>
      <c r="K11" s="6">
        <v>74737734051</v>
      </c>
      <c r="M11" s="7">
        <v>-7924636</v>
      </c>
      <c r="O11" s="7">
        <v>106921559375</v>
      </c>
      <c r="Q11" s="7">
        <f t="shared" ref="Q11:Q15" si="0">C11+I11+M11</f>
        <v>977626675</v>
      </c>
      <c r="S11" s="6">
        <v>13340</v>
      </c>
      <c r="U11" s="7">
        <v>10249514291325</v>
      </c>
      <c r="W11" s="6">
        <v>13031628274218</v>
      </c>
      <c r="Y11" s="17">
        <v>0.10882484715052711</v>
      </c>
    </row>
    <row r="12" spans="1:25" ht="21" x14ac:dyDescent="0.55000000000000004">
      <c r="A12" s="5" t="s">
        <v>40</v>
      </c>
      <c r="C12" s="6">
        <v>20058877</v>
      </c>
      <c r="E12" s="6">
        <v>72176531020</v>
      </c>
      <c r="G12" s="6">
        <v>254030081027</v>
      </c>
      <c r="I12" s="6">
        <v>0</v>
      </c>
      <c r="K12" s="6">
        <v>0</v>
      </c>
      <c r="M12" s="7">
        <v>-20058877</v>
      </c>
      <c r="O12" s="7">
        <v>122256298645</v>
      </c>
      <c r="Q12" s="7">
        <f t="shared" si="0"/>
        <v>0</v>
      </c>
      <c r="S12" s="6">
        <v>0</v>
      </c>
      <c r="U12" s="6">
        <v>0</v>
      </c>
      <c r="W12" s="6">
        <v>0</v>
      </c>
      <c r="Y12" s="17">
        <v>0</v>
      </c>
    </row>
    <row r="13" spans="1:25" ht="21" x14ac:dyDescent="0.55000000000000004">
      <c r="A13" s="5" t="s">
        <v>43</v>
      </c>
      <c r="C13" s="6">
        <v>1041062645</v>
      </c>
      <c r="E13" s="6">
        <v>6762064651363</v>
      </c>
      <c r="G13" s="6">
        <v>6428877483069</v>
      </c>
      <c r="I13" s="6">
        <v>37842883</v>
      </c>
      <c r="K13" s="6">
        <v>270487875429</v>
      </c>
      <c r="M13" s="7">
        <v>-65661128</v>
      </c>
      <c r="O13" s="7">
        <v>462546990516</v>
      </c>
      <c r="Q13" s="7">
        <f t="shared" si="0"/>
        <v>1013244400</v>
      </c>
      <c r="S13" s="6">
        <v>7900</v>
      </c>
      <c r="U13" s="6">
        <v>6605831503477</v>
      </c>
      <c r="W13" s="6">
        <v>7998547240622</v>
      </c>
      <c r="Y13" s="17">
        <v>6.6794468240707464E-2</v>
      </c>
    </row>
    <row r="14" spans="1:25" ht="21" x14ac:dyDescent="0.55000000000000004">
      <c r="A14" s="5" t="s">
        <v>45</v>
      </c>
      <c r="C14" s="6">
        <v>122138985</v>
      </c>
      <c r="E14" s="6">
        <v>3146464664096</v>
      </c>
      <c r="G14" s="6">
        <v>3323316919683</v>
      </c>
      <c r="I14" s="6">
        <v>17236030</v>
      </c>
      <c r="K14" s="6">
        <v>476435707539</v>
      </c>
      <c r="M14" s="7">
        <v>-1275000</v>
      </c>
      <c r="O14" s="7">
        <v>35389843526</v>
      </c>
      <c r="Q14" s="7">
        <f t="shared" si="0"/>
        <v>138100015</v>
      </c>
      <c r="S14" s="6">
        <v>27500</v>
      </c>
      <c r="U14" s="6">
        <v>3590006580671</v>
      </c>
      <c r="W14" s="6">
        <v>3794864122187</v>
      </c>
      <c r="Y14" s="17">
        <v>3.1690246173692468E-2</v>
      </c>
    </row>
    <row r="15" spans="1:25" ht="21.75" thickBot="1" x14ac:dyDescent="0.6">
      <c r="A15" s="5" t="s">
        <v>47</v>
      </c>
      <c r="C15" s="6">
        <v>0</v>
      </c>
      <c r="E15" s="6">
        <v>0</v>
      </c>
      <c r="G15" s="6">
        <v>0</v>
      </c>
      <c r="I15" s="6">
        <v>30088315</v>
      </c>
      <c r="K15" s="6">
        <v>0</v>
      </c>
      <c r="M15" s="7">
        <v>0</v>
      </c>
      <c r="O15" s="7">
        <v>0</v>
      </c>
      <c r="Q15" s="7">
        <f t="shared" si="0"/>
        <v>30088315</v>
      </c>
      <c r="S15" s="6">
        <v>5490</v>
      </c>
      <c r="U15" s="6">
        <v>31261759285</v>
      </c>
      <c r="W15" s="6">
        <v>165059308864</v>
      </c>
      <c r="Y15" s="17">
        <v>1.3783814025323201E-3</v>
      </c>
    </row>
    <row r="16" spans="1:25" s="9" customFormat="1" ht="24" x14ac:dyDescent="0.25">
      <c r="A16" s="9" t="s">
        <v>48</v>
      </c>
      <c r="C16" s="9" t="s">
        <v>48</v>
      </c>
      <c r="E16" s="10">
        <f>SUM(E10:E15)</f>
        <v>22807980808103</v>
      </c>
      <c r="G16" s="10">
        <f>SUM(G10:G15)</f>
        <v>26293946007138</v>
      </c>
      <c r="I16" s="9" t="s">
        <v>48</v>
      </c>
      <c r="K16" s="10">
        <f>SUM(K10:K15)</f>
        <v>1543754565223</v>
      </c>
      <c r="M16" s="9" t="s">
        <v>48</v>
      </c>
      <c r="O16" s="10">
        <f>SUM(O10:O15)</f>
        <v>1196583924212</v>
      </c>
      <c r="Q16" s="9" t="s">
        <v>48</v>
      </c>
      <c r="S16" s="9" t="s">
        <v>48</v>
      </c>
      <c r="U16" s="10">
        <f>SUM(U10:U15)</f>
        <v>23498690781486</v>
      </c>
      <c r="W16" s="10">
        <f>SUM(W10:W15)</f>
        <v>30082064045779</v>
      </c>
      <c r="Y16" s="11">
        <f>SUM(Y10:Y15)</f>
        <v>0.25121005241002498</v>
      </c>
    </row>
    <row r="17" spans="23:23" ht="19.5" thickTop="1" x14ac:dyDescent="0.45"/>
    <row r="18" spans="23:23" x14ac:dyDescent="0.45">
      <c r="W18" s="15"/>
    </row>
    <row r="20" spans="23:23" x14ac:dyDescent="0.45">
      <c r="W20" s="16"/>
    </row>
  </sheetData>
  <mergeCells count="23">
    <mergeCell ref="Y8:Y9"/>
    <mergeCell ref="Q7:Y7"/>
    <mergeCell ref="A2:Y2"/>
    <mergeCell ref="A3:Y3"/>
    <mergeCell ref="A4:Y4"/>
    <mergeCell ref="A5:Y5"/>
    <mergeCell ref="A6:Y6"/>
    <mergeCell ref="I7:O7"/>
    <mergeCell ref="Q8:Q9"/>
    <mergeCell ref="S8:S9"/>
    <mergeCell ref="U8:U9"/>
    <mergeCell ref="W8:W9"/>
    <mergeCell ref="I9"/>
    <mergeCell ref="K9"/>
    <mergeCell ref="I8:K8"/>
    <mergeCell ref="M9"/>
    <mergeCell ref="O9"/>
    <mergeCell ref="M8:O8"/>
    <mergeCell ref="A7:A9"/>
    <mergeCell ref="C8:C9"/>
    <mergeCell ref="E8:E9"/>
    <mergeCell ref="G8:G9"/>
    <mergeCell ref="C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0BA4B-9990-40F8-99BA-8A0B589A44B8}">
  <dimension ref="A2:Z39"/>
  <sheetViews>
    <sheetView rightToLeft="1" workbookViewId="0">
      <selection activeCell="G39" sqref="G39"/>
    </sheetView>
  </sheetViews>
  <sheetFormatPr defaultRowHeight="18.75" x14ac:dyDescent="0.45"/>
  <cols>
    <col min="1" max="1" width="34.7109375" style="4" bestFit="1" customWidth="1"/>
    <col min="2" max="2" width="1" style="4" customWidth="1"/>
    <col min="3" max="3" width="20" style="4" customWidth="1"/>
    <col min="4" max="4" width="1" style="4" customWidth="1"/>
    <col min="5" max="5" width="24.85546875" style="4" bestFit="1" customWidth="1"/>
    <col min="6" max="6" width="1" style="4" customWidth="1"/>
    <col min="7" max="7" width="24" style="4" customWidth="1"/>
    <col min="8" max="8" width="1" style="4" customWidth="1"/>
    <col min="9" max="9" width="20" style="4" customWidth="1"/>
    <col min="10" max="10" width="1" style="4" customWidth="1"/>
    <col min="11" max="11" width="25.140625" style="4" bestFit="1" customWidth="1"/>
    <col min="12" max="12" width="1" style="4" customWidth="1"/>
    <col min="13" max="13" width="21" style="4" customWidth="1"/>
    <col min="14" max="14" width="1" style="4" customWidth="1"/>
    <col min="15" max="15" width="25.5703125" style="4" bestFit="1" customWidth="1"/>
    <col min="16" max="16" width="1" style="4" customWidth="1"/>
    <col min="17" max="17" width="20" style="4" customWidth="1"/>
    <col min="18" max="18" width="1" style="4" customWidth="1"/>
    <col min="19" max="19" width="16" style="4" customWidth="1"/>
    <col min="20" max="20" width="1" style="4" customWidth="1"/>
    <col min="21" max="21" width="24" style="4" customWidth="1"/>
    <col min="22" max="22" width="1" style="4" customWidth="1"/>
    <col min="23" max="23" width="24.85546875" style="4" bestFit="1" customWidth="1"/>
    <col min="24" max="24" width="1" style="4" customWidth="1"/>
    <col min="25" max="25" width="32" style="4" customWidth="1"/>
    <col min="26" max="26" width="1" style="4" customWidth="1"/>
    <col min="27" max="27" width="9.140625" style="1" customWidth="1"/>
    <col min="28" max="16384" width="9.140625" style="1"/>
  </cols>
  <sheetData>
    <row r="2" spans="1:25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  <c r="V2" s="65" t="s">
        <v>0</v>
      </c>
      <c r="W2" s="65" t="s">
        <v>0</v>
      </c>
      <c r="X2" s="65" t="s">
        <v>0</v>
      </c>
      <c r="Y2" s="65" t="s">
        <v>0</v>
      </c>
    </row>
    <row r="3" spans="1:25" ht="26.25" x14ac:dyDescent="0.45">
      <c r="A3" s="65" t="s">
        <v>1</v>
      </c>
      <c r="B3" s="65" t="s">
        <v>1</v>
      </c>
      <c r="C3" s="65" t="s">
        <v>1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  <c r="L3" s="65" t="s">
        <v>1</v>
      </c>
      <c r="M3" s="65" t="s">
        <v>1</v>
      </c>
      <c r="N3" s="65" t="s">
        <v>1</v>
      </c>
      <c r="O3" s="65" t="s">
        <v>1</v>
      </c>
      <c r="P3" s="65" t="s">
        <v>1</v>
      </c>
      <c r="Q3" s="65" t="s">
        <v>1</v>
      </c>
      <c r="R3" s="65" t="s">
        <v>1</v>
      </c>
      <c r="S3" s="65" t="s">
        <v>1</v>
      </c>
      <c r="T3" s="65" t="s">
        <v>1</v>
      </c>
      <c r="U3" s="65" t="s">
        <v>1</v>
      </c>
      <c r="V3" s="65" t="s">
        <v>1</v>
      </c>
      <c r="W3" s="65" t="s">
        <v>1</v>
      </c>
      <c r="X3" s="65" t="s">
        <v>1</v>
      </c>
      <c r="Y3" s="65" t="s">
        <v>1</v>
      </c>
    </row>
    <row r="4" spans="1:25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  <c r="V4" s="65" t="s">
        <v>2</v>
      </c>
      <c r="W4" s="65" t="s">
        <v>2</v>
      </c>
      <c r="X4" s="65" t="s">
        <v>2</v>
      </c>
      <c r="Y4" s="65" t="s">
        <v>2</v>
      </c>
    </row>
    <row r="5" spans="1:25" s="18" customFormat="1" ht="28.5" x14ac:dyDescent="0.4">
      <c r="A5" s="66" t="s">
        <v>125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</row>
    <row r="6" spans="1:25" ht="27" thickBot="1" x14ac:dyDescent="0.5">
      <c r="A6" s="64" t="s">
        <v>3</v>
      </c>
      <c r="C6" s="64" t="s">
        <v>120</v>
      </c>
      <c r="D6" s="64" t="s">
        <v>4</v>
      </c>
      <c r="E6" s="64" t="s">
        <v>4</v>
      </c>
      <c r="F6" s="64" t="s">
        <v>4</v>
      </c>
      <c r="G6" s="64" t="s">
        <v>4</v>
      </c>
      <c r="I6" s="64" t="s">
        <v>5</v>
      </c>
      <c r="J6" s="64" t="s">
        <v>5</v>
      </c>
      <c r="K6" s="64" t="s">
        <v>5</v>
      </c>
      <c r="L6" s="64" t="s">
        <v>5</v>
      </c>
      <c r="M6" s="64" t="s">
        <v>5</v>
      </c>
      <c r="N6" s="64" t="s">
        <v>5</v>
      </c>
      <c r="O6" s="64" t="s">
        <v>5</v>
      </c>
      <c r="Q6" s="64" t="s">
        <v>6</v>
      </c>
      <c r="R6" s="64" t="s">
        <v>6</v>
      </c>
      <c r="S6" s="64" t="s">
        <v>6</v>
      </c>
      <c r="T6" s="64" t="s">
        <v>6</v>
      </c>
      <c r="U6" s="64" t="s">
        <v>6</v>
      </c>
      <c r="V6" s="64" t="s">
        <v>6</v>
      </c>
      <c r="W6" s="64" t="s">
        <v>6</v>
      </c>
      <c r="X6" s="64" t="s">
        <v>6</v>
      </c>
      <c r="Y6" s="64" t="s">
        <v>6</v>
      </c>
    </row>
    <row r="7" spans="1:25" ht="27" thickBot="1" x14ac:dyDescent="0.5">
      <c r="A7" s="64" t="s">
        <v>3</v>
      </c>
      <c r="C7" s="64" t="s">
        <v>7</v>
      </c>
      <c r="E7" s="64" t="s">
        <v>8</v>
      </c>
      <c r="G7" s="64" t="s">
        <v>9</v>
      </c>
      <c r="I7" s="64" t="s">
        <v>10</v>
      </c>
      <c r="J7" s="64" t="s">
        <v>10</v>
      </c>
      <c r="K7" s="64" t="s">
        <v>10</v>
      </c>
      <c r="M7" s="64" t="s">
        <v>11</v>
      </c>
      <c r="N7" s="64" t="s">
        <v>11</v>
      </c>
      <c r="O7" s="64" t="s">
        <v>11</v>
      </c>
      <c r="Q7" s="64" t="s">
        <v>7</v>
      </c>
      <c r="S7" s="64" t="s">
        <v>12</v>
      </c>
      <c r="U7" s="64" t="s">
        <v>8</v>
      </c>
      <c r="W7" s="64" t="s">
        <v>9</v>
      </c>
      <c r="Y7" s="64" t="s">
        <v>13</v>
      </c>
    </row>
    <row r="8" spans="1:25" ht="27" thickBot="1" x14ac:dyDescent="0.5">
      <c r="A8" s="64" t="s">
        <v>3</v>
      </c>
      <c r="C8" s="64" t="s">
        <v>7</v>
      </c>
      <c r="E8" s="64" t="s">
        <v>8</v>
      </c>
      <c r="G8" s="64" t="s">
        <v>9</v>
      </c>
      <c r="I8" s="8" t="s">
        <v>7</v>
      </c>
      <c r="K8" s="8" t="s">
        <v>8</v>
      </c>
      <c r="M8" s="8" t="s">
        <v>7</v>
      </c>
      <c r="O8" s="8" t="s">
        <v>14</v>
      </c>
      <c r="Q8" s="64" t="s">
        <v>7</v>
      </c>
      <c r="S8" s="64" t="s">
        <v>12</v>
      </c>
      <c r="U8" s="64" t="s">
        <v>8</v>
      </c>
      <c r="W8" s="64" t="s">
        <v>9</v>
      </c>
      <c r="Y8" s="64" t="s">
        <v>13</v>
      </c>
    </row>
    <row r="9" spans="1:25" ht="21" x14ac:dyDescent="0.55000000000000004">
      <c r="A9" s="5" t="s">
        <v>15</v>
      </c>
      <c r="C9" s="6">
        <v>30263342</v>
      </c>
      <c r="E9" s="6">
        <v>15249549369948</v>
      </c>
      <c r="G9" s="6">
        <v>15766360738729</v>
      </c>
      <c r="I9" s="6">
        <v>114370600</v>
      </c>
      <c r="K9" s="7">
        <v>57902520350211</v>
      </c>
      <c r="M9" s="7">
        <v>-101950856</v>
      </c>
      <c r="O9" s="7">
        <v>52788763298000</v>
      </c>
      <c r="Q9" s="7">
        <f>C9+I9+M9</f>
        <v>42683086</v>
      </c>
      <c r="S9" s="6">
        <v>589719</v>
      </c>
      <c r="U9" s="7">
        <v>21637029325799</v>
      </c>
      <c r="W9" s="6">
        <v>25155924176758</v>
      </c>
      <c r="Y9" s="17">
        <v>0.21007272045060046</v>
      </c>
    </row>
    <row r="10" spans="1:25" ht="21" x14ac:dyDescent="0.55000000000000004">
      <c r="A10" s="5" t="s">
        <v>16</v>
      </c>
      <c r="C10" s="6">
        <v>43100000</v>
      </c>
      <c r="E10" s="6">
        <v>991723041836</v>
      </c>
      <c r="G10" s="6">
        <v>992054644904</v>
      </c>
      <c r="I10" s="6">
        <v>122810000</v>
      </c>
      <c r="K10" s="6">
        <v>2868504278685</v>
      </c>
      <c r="M10" s="7">
        <v>-34092000</v>
      </c>
      <c r="O10" s="7">
        <v>800941289633</v>
      </c>
      <c r="Q10" s="7">
        <f t="shared" ref="Q10:Q34" si="0">C10+I10+M10</f>
        <v>131818000</v>
      </c>
      <c r="S10" s="6">
        <v>23687</v>
      </c>
      <c r="U10" s="7">
        <v>3069179683646</v>
      </c>
      <c r="W10" s="6">
        <v>3121221590969</v>
      </c>
      <c r="Y10" s="17">
        <v>2.6064775284614934E-2</v>
      </c>
    </row>
    <row r="11" spans="1:25" ht="21" x14ac:dyDescent="0.55000000000000004">
      <c r="A11" s="5" t="s">
        <v>17</v>
      </c>
      <c r="C11" s="6">
        <v>39289342</v>
      </c>
      <c r="E11" s="6">
        <v>4481326123402</v>
      </c>
      <c r="G11" s="6">
        <v>4639093422089</v>
      </c>
      <c r="I11" s="6">
        <v>79625426</v>
      </c>
      <c r="K11" s="6">
        <v>10503311111920</v>
      </c>
      <c r="M11" s="7">
        <v>-92365276</v>
      </c>
      <c r="O11" s="7">
        <v>12260039743924</v>
      </c>
      <c r="Q11" s="7">
        <f t="shared" si="0"/>
        <v>26549492</v>
      </c>
      <c r="S11" s="6">
        <v>142782</v>
      </c>
      <c r="U11" s="7">
        <v>3561031920663</v>
      </c>
      <c r="W11" s="6">
        <v>3789766053561</v>
      </c>
      <c r="Y11" s="17">
        <v>3.164767309477147E-2</v>
      </c>
    </row>
    <row r="12" spans="1:25" s="4" customFormat="1" ht="21" x14ac:dyDescent="0.55000000000000004">
      <c r="A12" s="5" t="s">
        <v>19</v>
      </c>
      <c r="C12" s="6">
        <v>1300000</v>
      </c>
      <c r="E12" s="6">
        <v>109488592537</v>
      </c>
      <c r="G12" s="6">
        <v>112502099548</v>
      </c>
      <c r="I12" s="6">
        <v>8200000</v>
      </c>
      <c r="K12" s="6">
        <v>718649304039</v>
      </c>
      <c r="M12" s="7">
        <v>-9300000</v>
      </c>
      <c r="O12" s="7">
        <v>817445435248</v>
      </c>
      <c r="Q12" s="7">
        <f t="shared" si="0"/>
        <v>200000</v>
      </c>
      <c r="S12" s="6">
        <v>88921</v>
      </c>
      <c r="U12" s="7">
        <v>17615294351</v>
      </c>
      <c r="W12" s="6">
        <v>17777642076</v>
      </c>
      <c r="Y12" s="17">
        <v>1.4845797784494998E-4</v>
      </c>
    </row>
    <row r="13" spans="1:25" s="4" customFormat="1" ht="21" x14ac:dyDescent="0.55000000000000004">
      <c r="A13" s="5" t="s">
        <v>20</v>
      </c>
      <c r="C13" s="6">
        <v>61809724</v>
      </c>
      <c r="E13" s="6">
        <v>1921383381655</v>
      </c>
      <c r="G13" s="6">
        <v>1952412745693</v>
      </c>
      <c r="I13" s="6">
        <v>42041795</v>
      </c>
      <c r="K13" s="6">
        <v>1500323541879</v>
      </c>
      <c r="M13" s="7">
        <v>-42791548</v>
      </c>
      <c r="O13" s="7">
        <v>1532688845790</v>
      </c>
      <c r="Q13" s="7">
        <f t="shared" si="0"/>
        <v>61059971</v>
      </c>
      <c r="S13" s="6">
        <v>38973</v>
      </c>
      <c r="U13" s="7">
        <v>2048185379400</v>
      </c>
      <c r="W13" s="6">
        <v>2379047733416</v>
      </c>
      <c r="Y13" s="17">
        <v>1.9867011282466939E-2</v>
      </c>
    </row>
    <row r="14" spans="1:25" s="4" customFormat="1" ht="21" x14ac:dyDescent="0.55000000000000004">
      <c r="A14" s="5" t="s">
        <v>21</v>
      </c>
      <c r="C14" s="6">
        <v>82524751</v>
      </c>
      <c r="E14" s="6">
        <v>2370144143954</v>
      </c>
      <c r="G14" s="6">
        <v>2372317748306</v>
      </c>
      <c r="I14" s="6">
        <v>2648742323</v>
      </c>
      <c r="K14" s="6">
        <v>77379391252325</v>
      </c>
      <c r="M14" s="7">
        <v>-2480771118</v>
      </c>
      <c r="O14" s="7">
        <v>72403879551647</v>
      </c>
      <c r="Q14" s="7">
        <f t="shared" si="0"/>
        <v>250495956</v>
      </c>
      <c r="S14" s="6">
        <v>29510</v>
      </c>
      <c r="U14" s="7">
        <v>7389264799797</v>
      </c>
      <c r="W14" s="6">
        <v>7391812255625</v>
      </c>
      <c r="Y14" s="17">
        <v>6.1727730561133946E-2</v>
      </c>
    </row>
    <row r="15" spans="1:25" s="4" customFormat="1" ht="21" x14ac:dyDescent="0.55000000000000004">
      <c r="A15" s="5" t="s">
        <v>22</v>
      </c>
      <c r="C15" s="6">
        <v>25836000</v>
      </c>
      <c r="E15" s="6">
        <v>3426322709816</v>
      </c>
      <c r="G15" s="6">
        <v>3424771101796</v>
      </c>
      <c r="I15" s="6">
        <v>82155834</v>
      </c>
      <c r="K15" s="6">
        <v>11040332509164</v>
      </c>
      <c r="M15" s="7">
        <v>-107991834</v>
      </c>
      <c r="O15" s="7">
        <v>14582286455997</v>
      </c>
      <c r="Q15" s="7">
        <f t="shared" si="0"/>
        <v>0</v>
      </c>
      <c r="S15" s="6">
        <v>0</v>
      </c>
      <c r="U15" s="7">
        <v>0</v>
      </c>
      <c r="W15" s="6">
        <v>0</v>
      </c>
      <c r="Y15" s="17">
        <v>0</v>
      </c>
    </row>
    <row r="16" spans="1:25" s="4" customFormat="1" ht="21" x14ac:dyDescent="0.55000000000000004">
      <c r="A16" s="5" t="s">
        <v>23</v>
      </c>
      <c r="C16" s="6">
        <v>130326299</v>
      </c>
      <c r="E16" s="6">
        <v>2624706755710</v>
      </c>
      <c r="G16" s="6">
        <v>2994610892909</v>
      </c>
      <c r="I16" s="6">
        <v>31890944</v>
      </c>
      <c r="K16" s="6">
        <v>861681879353</v>
      </c>
      <c r="M16" s="7">
        <v>-54244063</v>
      </c>
      <c r="O16" s="7">
        <v>1444807670440</v>
      </c>
      <c r="Q16" s="7">
        <f t="shared" si="0"/>
        <v>107973180</v>
      </c>
      <c r="S16" s="6">
        <v>29834</v>
      </c>
      <c r="U16" s="7">
        <v>2353898962376</v>
      </c>
      <c r="W16" s="6">
        <v>3220402108720</v>
      </c>
      <c r="Y16" s="17">
        <v>2.6893014431515431E-2</v>
      </c>
    </row>
    <row r="17" spans="1:25" s="4" customFormat="1" ht="21" x14ac:dyDescent="0.55000000000000004">
      <c r="A17" s="5" t="s">
        <v>24</v>
      </c>
      <c r="C17" s="6">
        <v>1065000</v>
      </c>
      <c r="E17" s="6">
        <v>125552220857</v>
      </c>
      <c r="G17" s="6">
        <v>125787608709</v>
      </c>
      <c r="I17" s="6">
        <v>4480000</v>
      </c>
      <c r="K17" s="6">
        <v>535801623958</v>
      </c>
      <c r="M17" s="7">
        <v>-4000000</v>
      </c>
      <c r="O17" s="7">
        <v>481448995254</v>
      </c>
      <c r="Q17" s="7">
        <f t="shared" si="0"/>
        <v>1545000</v>
      </c>
      <c r="S17" s="6">
        <v>121328</v>
      </c>
      <c r="U17" s="7">
        <v>184513176546</v>
      </c>
      <c r="W17" s="6">
        <v>187382637164</v>
      </c>
      <c r="Y17" s="17">
        <v>1.5647996105274615E-3</v>
      </c>
    </row>
    <row r="18" spans="1:25" s="4" customFormat="1" ht="21" x14ac:dyDescent="0.55000000000000004">
      <c r="A18" s="5" t="s">
        <v>25</v>
      </c>
      <c r="C18" s="6">
        <v>122772237</v>
      </c>
      <c r="E18" s="6">
        <v>1357674873961</v>
      </c>
      <c r="G18" s="6">
        <v>1274399955854</v>
      </c>
      <c r="I18" s="6">
        <v>148560566</v>
      </c>
      <c r="K18" s="6">
        <v>1872020082071</v>
      </c>
      <c r="M18" s="7">
        <v>-133908733</v>
      </c>
      <c r="O18" s="7">
        <v>1666229756613</v>
      </c>
      <c r="Q18" s="7">
        <f t="shared" si="0"/>
        <v>137424070</v>
      </c>
      <c r="S18" s="6">
        <v>13966</v>
      </c>
      <c r="U18" s="7">
        <v>1692056329405</v>
      </c>
      <c r="W18" s="6">
        <v>1918746360188</v>
      </c>
      <c r="Y18" s="17">
        <v>1.6023115068528871E-2</v>
      </c>
    </row>
    <row r="19" spans="1:25" s="4" customFormat="1" ht="21" x14ac:dyDescent="0.55000000000000004">
      <c r="A19" s="5" t="s">
        <v>26</v>
      </c>
      <c r="C19" s="6">
        <v>5400000</v>
      </c>
      <c r="E19" s="6">
        <v>86261095799</v>
      </c>
      <c r="G19" s="6">
        <v>88543537526</v>
      </c>
      <c r="I19" s="6">
        <v>16800000</v>
      </c>
      <c r="K19" s="6">
        <v>279564938353</v>
      </c>
      <c r="M19" s="7">
        <v>-22200000</v>
      </c>
      <c r="O19" s="7">
        <v>369077420161</v>
      </c>
      <c r="Q19" s="7">
        <f t="shared" si="0"/>
        <v>0</v>
      </c>
      <c r="S19" s="6">
        <v>0</v>
      </c>
      <c r="U19" s="7">
        <v>0</v>
      </c>
      <c r="W19" s="6">
        <v>0</v>
      </c>
      <c r="Y19" s="17">
        <v>0</v>
      </c>
    </row>
    <row r="20" spans="1:25" s="4" customFormat="1" ht="21" x14ac:dyDescent="0.55000000000000004">
      <c r="A20" s="5" t="s">
        <v>27</v>
      </c>
      <c r="C20" s="6">
        <v>81419613</v>
      </c>
      <c r="E20" s="6">
        <v>2704061262255</v>
      </c>
      <c r="G20" s="6">
        <v>2748065376453</v>
      </c>
      <c r="I20" s="6">
        <v>122012073</v>
      </c>
      <c r="K20" s="6">
        <v>4412190074124</v>
      </c>
      <c r="M20" s="7">
        <v>-75560181</v>
      </c>
      <c r="O20" s="7">
        <v>2752735933239</v>
      </c>
      <c r="Q20" s="7">
        <f t="shared" si="0"/>
        <v>127871505</v>
      </c>
      <c r="S20" s="6">
        <v>37384</v>
      </c>
      <c r="U20" s="7">
        <v>4542842003705</v>
      </c>
      <c r="W20" s="6">
        <v>4779057648867</v>
      </c>
      <c r="Y20" s="17">
        <v>3.9909074078674001E-2</v>
      </c>
    </row>
    <row r="21" spans="1:25" s="4" customFormat="1" ht="21" x14ac:dyDescent="0.55000000000000004">
      <c r="A21" s="5" t="s">
        <v>28</v>
      </c>
      <c r="C21" s="6">
        <v>22900000</v>
      </c>
      <c r="E21" s="6">
        <v>398143661282</v>
      </c>
      <c r="G21" s="6">
        <v>399388970989</v>
      </c>
      <c r="I21" s="6">
        <v>53500000</v>
      </c>
      <c r="K21" s="6">
        <v>940739969826</v>
      </c>
      <c r="M21" s="7">
        <v>-76400000</v>
      </c>
      <c r="O21" s="7">
        <v>1349466100991</v>
      </c>
      <c r="Q21" s="7">
        <f t="shared" si="0"/>
        <v>0</v>
      </c>
      <c r="S21" s="6">
        <v>0</v>
      </c>
      <c r="U21" s="7">
        <v>0</v>
      </c>
      <c r="W21" s="6">
        <v>0</v>
      </c>
      <c r="Y21" s="17">
        <v>0</v>
      </c>
    </row>
    <row r="22" spans="1:25" s="4" customFormat="1" ht="21" x14ac:dyDescent="0.55000000000000004">
      <c r="A22" s="5" t="s">
        <v>29</v>
      </c>
      <c r="C22" s="6">
        <v>531041</v>
      </c>
      <c r="E22" s="6">
        <v>11963453211</v>
      </c>
      <c r="G22" s="6">
        <v>12520514383</v>
      </c>
      <c r="I22" s="6">
        <v>11603947</v>
      </c>
      <c r="K22" s="6">
        <v>275170410325</v>
      </c>
      <c r="M22" s="7">
        <v>-11715471</v>
      </c>
      <c r="O22" s="7">
        <v>278293543362</v>
      </c>
      <c r="Q22" s="7">
        <f t="shared" si="0"/>
        <v>419517</v>
      </c>
      <c r="S22" s="6">
        <v>24180</v>
      </c>
      <c r="U22" s="7">
        <v>10012837607</v>
      </c>
      <c r="W22" s="6">
        <v>10140180489</v>
      </c>
      <c r="Y22" s="17">
        <v>8.4678872706749387E-5</v>
      </c>
    </row>
    <row r="23" spans="1:25" s="4" customFormat="1" ht="21" x14ac:dyDescent="0.55000000000000004">
      <c r="A23" s="5" t="s">
        <v>30</v>
      </c>
      <c r="C23" s="6">
        <v>148670036</v>
      </c>
      <c r="E23" s="6">
        <v>5618069826981</v>
      </c>
      <c r="G23" s="6">
        <v>5950249220044</v>
      </c>
      <c r="I23" s="6">
        <v>76366699</v>
      </c>
      <c r="K23" s="6">
        <v>3658589191130</v>
      </c>
      <c r="M23" s="7">
        <v>-75735552</v>
      </c>
      <c r="O23" s="7">
        <v>3595156902977</v>
      </c>
      <c r="Q23" s="7">
        <f t="shared" si="0"/>
        <v>149301183</v>
      </c>
      <c r="S23" s="6">
        <v>53661</v>
      </c>
      <c r="U23" s="7">
        <v>6285792730277</v>
      </c>
      <c r="W23" s="6">
        <v>8009487635252</v>
      </c>
      <c r="Y23" s="17">
        <v>6.6885829561666221E-2</v>
      </c>
    </row>
    <row r="24" spans="1:25" s="4" customFormat="1" ht="21" x14ac:dyDescent="0.55000000000000004">
      <c r="A24" s="5" t="s">
        <v>31</v>
      </c>
      <c r="C24" s="6">
        <v>1650000</v>
      </c>
      <c r="E24" s="6">
        <v>66460398220</v>
      </c>
      <c r="G24" s="6">
        <v>66455635445</v>
      </c>
      <c r="I24" s="6">
        <v>10180000</v>
      </c>
      <c r="K24" s="6">
        <v>414591134042</v>
      </c>
      <c r="M24" s="7">
        <v>-10205000</v>
      </c>
      <c r="O24" s="7">
        <v>418333230773</v>
      </c>
      <c r="Q24" s="7">
        <f t="shared" si="0"/>
        <v>1625000</v>
      </c>
      <c r="S24" s="6">
        <v>41373</v>
      </c>
      <c r="U24" s="7">
        <v>66125062078</v>
      </c>
      <c r="W24" s="6">
        <v>67206333523</v>
      </c>
      <c r="Y24" s="17">
        <v>5.6122832997449823E-4</v>
      </c>
    </row>
    <row r="25" spans="1:25" s="4" customFormat="1" ht="21" x14ac:dyDescent="0.55000000000000004">
      <c r="A25" s="5" t="s">
        <v>32</v>
      </c>
      <c r="C25" s="6">
        <v>114402118</v>
      </c>
      <c r="E25" s="6">
        <v>2359004431961</v>
      </c>
      <c r="G25" s="6">
        <v>2258259925059</v>
      </c>
      <c r="I25" s="6">
        <v>53174761</v>
      </c>
      <c r="K25" s="6">
        <v>1164182786684</v>
      </c>
      <c r="M25" s="7">
        <v>-54056917</v>
      </c>
      <c r="O25" s="7">
        <v>1175746650520</v>
      </c>
      <c r="Q25" s="7">
        <f t="shared" si="0"/>
        <v>113519962</v>
      </c>
      <c r="S25" s="6">
        <v>22730</v>
      </c>
      <c r="U25" s="7">
        <v>2400655521478</v>
      </c>
      <c r="W25" s="6">
        <v>2579612052901</v>
      </c>
      <c r="Y25" s="17">
        <v>2.1541888815229771E-2</v>
      </c>
    </row>
    <row r="26" spans="1:25" s="4" customFormat="1" ht="21" x14ac:dyDescent="0.55000000000000004">
      <c r="A26" s="5" t="s">
        <v>33</v>
      </c>
      <c r="C26" s="6">
        <v>38962981</v>
      </c>
      <c r="E26" s="6">
        <v>1030238101331</v>
      </c>
      <c r="G26" s="6">
        <v>1161445529492</v>
      </c>
      <c r="I26" s="6">
        <v>230693037</v>
      </c>
      <c r="K26" s="6">
        <v>6690318211957</v>
      </c>
      <c r="M26" s="7">
        <v>-133467246</v>
      </c>
      <c r="O26" s="7">
        <v>4039553456140</v>
      </c>
      <c r="Q26" s="7">
        <f t="shared" si="0"/>
        <v>136188772</v>
      </c>
      <c r="S26" s="6">
        <v>34825</v>
      </c>
      <c r="U26" s="7">
        <v>3945281856442</v>
      </c>
      <c r="W26" s="6">
        <v>4741493435924</v>
      </c>
      <c r="Y26" s="17">
        <v>3.9595381910218011E-2</v>
      </c>
    </row>
    <row r="27" spans="1:25" s="4" customFormat="1" ht="21" x14ac:dyDescent="0.55000000000000004">
      <c r="A27" s="5" t="s">
        <v>34</v>
      </c>
      <c r="C27" s="6">
        <v>81200000</v>
      </c>
      <c r="E27" s="6">
        <v>1487546437400</v>
      </c>
      <c r="G27" s="6">
        <v>1498480431508</v>
      </c>
      <c r="I27" s="6">
        <v>68600000</v>
      </c>
      <c r="K27" s="6">
        <v>1280813325690</v>
      </c>
      <c r="M27" s="7">
        <v>-131000000</v>
      </c>
      <c r="O27" s="7">
        <v>2437403012407</v>
      </c>
      <c r="Q27" s="7">
        <f t="shared" si="0"/>
        <v>18800000</v>
      </c>
      <c r="S27" s="6">
        <v>18938</v>
      </c>
      <c r="U27" s="7">
        <v>355611583361</v>
      </c>
      <c r="W27" s="6">
        <v>355903112315</v>
      </c>
      <c r="Y27" s="17">
        <v>2.9720846070097813E-3</v>
      </c>
    </row>
    <row r="28" spans="1:25" s="4" customFormat="1" ht="21" x14ac:dyDescent="0.55000000000000004">
      <c r="A28" s="5" t="s">
        <v>35</v>
      </c>
      <c r="C28" s="6">
        <v>64606796</v>
      </c>
      <c r="E28" s="6">
        <v>816863761468</v>
      </c>
      <c r="G28" s="6">
        <v>824741437796</v>
      </c>
      <c r="I28" s="6">
        <v>40424065</v>
      </c>
      <c r="K28" s="6">
        <v>653790421488</v>
      </c>
      <c r="M28" s="7">
        <v>-67503763</v>
      </c>
      <c r="O28" s="7">
        <v>1061504349568</v>
      </c>
      <c r="Q28" s="7">
        <f t="shared" si="0"/>
        <v>37527098</v>
      </c>
      <c r="S28" s="6">
        <v>17607</v>
      </c>
      <c r="U28" s="7">
        <v>566284893701</v>
      </c>
      <c r="W28" s="6">
        <v>660561214790</v>
      </c>
      <c r="Y28" s="17">
        <v>5.5162311048503228E-3</v>
      </c>
    </row>
    <row r="29" spans="1:25" s="4" customFormat="1" ht="21" x14ac:dyDescent="0.55000000000000004">
      <c r="A29" s="5" t="s">
        <v>36</v>
      </c>
      <c r="C29" s="6">
        <v>580000</v>
      </c>
      <c r="E29" s="6">
        <v>12844774759</v>
      </c>
      <c r="G29" s="6">
        <v>12850959461</v>
      </c>
      <c r="I29" s="6">
        <v>19820000</v>
      </c>
      <c r="K29" s="6">
        <v>445869613602</v>
      </c>
      <c r="M29" s="7">
        <v>-3440000</v>
      </c>
      <c r="O29" s="7">
        <v>77709943898</v>
      </c>
      <c r="Q29" s="7">
        <f t="shared" si="0"/>
        <v>16960000</v>
      </c>
      <c r="S29" s="6">
        <v>22760</v>
      </c>
      <c r="U29" s="7">
        <v>381668551260</v>
      </c>
      <c r="W29" s="6">
        <v>385867258960</v>
      </c>
      <c r="Y29" s="17">
        <v>3.22230995184174E-3</v>
      </c>
    </row>
    <row r="30" spans="1:25" s="4" customFormat="1" ht="21" x14ac:dyDescent="0.55000000000000004">
      <c r="A30" s="5" t="s">
        <v>37</v>
      </c>
      <c r="C30" s="6">
        <v>3821975</v>
      </c>
      <c r="E30" s="6">
        <v>134078450606</v>
      </c>
      <c r="G30" s="6">
        <v>170297893137</v>
      </c>
      <c r="I30" s="6">
        <v>1771924</v>
      </c>
      <c r="K30" s="6">
        <v>79999962978</v>
      </c>
      <c r="M30" s="7">
        <v>-1388054</v>
      </c>
      <c r="O30" s="7">
        <v>63050121117</v>
      </c>
      <c r="Q30" s="7">
        <f t="shared" si="0"/>
        <v>4205845</v>
      </c>
      <c r="S30" s="6">
        <v>45759</v>
      </c>
      <c r="U30" s="7">
        <v>161003034499</v>
      </c>
      <c r="W30" s="6">
        <v>192384293477</v>
      </c>
      <c r="Y30" s="17">
        <v>1.6065675670949885E-3</v>
      </c>
    </row>
    <row r="31" spans="1:25" s="4" customFormat="1" ht="21" x14ac:dyDescent="0.55000000000000004">
      <c r="A31" s="5" t="s">
        <v>39</v>
      </c>
      <c r="C31" s="6">
        <v>106230598</v>
      </c>
      <c r="E31" s="6">
        <v>1370845331315</v>
      </c>
      <c r="G31" s="6">
        <v>1453798024545</v>
      </c>
      <c r="I31" s="6">
        <v>181098238</v>
      </c>
      <c r="K31" s="6">
        <v>2949104630599</v>
      </c>
      <c r="M31" s="7">
        <v>-194334053</v>
      </c>
      <c r="O31" s="7">
        <v>3135103454452</v>
      </c>
      <c r="Q31" s="7">
        <f t="shared" si="0"/>
        <v>92994783</v>
      </c>
      <c r="S31" s="6">
        <v>17703</v>
      </c>
      <c r="U31" s="6">
        <v>1522405224442</v>
      </c>
      <c r="W31" s="6">
        <v>1645842146055</v>
      </c>
      <c r="Y31" s="17">
        <v>1.3744139735222673E-2</v>
      </c>
    </row>
    <row r="32" spans="1:25" s="4" customFormat="1" ht="21" x14ac:dyDescent="0.55000000000000004">
      <c r="A32" s="5" t="s">
        <v>41</v>
      </c>
      <c r="C32" s="6">
        <v>16890752</v>
      </c>
      <c r="E32" s="6">
        <v>746565424671</v>
      </c>
      <c r="G32" s="6">
        <v>750939184228</v>
      </c>
      <c r="I32" s="6">
        <v>2741791</v>
      </c>
      <c r="K32" s="6">
        <v>123999941079</v>
      </c>
      <c r="M32" s="7">
        <v>0</v>
      </c>
      <c r="O32" s="7">
        <v>0</v>
      </c>
      <c r="Q32" s="7">
        <f t="shared" si="0"/>
        <v>19632543</v>
      </c>
      <c r="S32" s="6">
        <v>45675</v>
      </c>
      <c r="U32" s="6">
        <v>870565365750</v>
      </c>
      <c r="W32" s="6">
        <v>896385737352</v>
      </c>
      <c r="Y32" s="17">
        <v>7.4855604228856541E-3</v>
      </c>
    </row>
    <row r="33" spans="1:25" s="4" customFormat="1" ht="21" x14ac:dyDescent="0.55000000000000004">
      <c r="A33" s="5" t="s">
        <v>42</v>
      </c>
      <c r="C33" s="6">
        <v>2204487</v>
      </c>
      <c r="E33" s="6">
        <v>231255660762</v>
      </c>
      <c r="G33" s="6">
        <v>233353660986</v>
      </c>
      <c r="I33" s="6">
        <v>4672464</v>
      </c>
      <c r="K33" s="6">
        <v>500808543202</v>
      </c>
      <c r="M33" s="7">
        <v>-3062630</v>
      </c>
      <c r="O33" s="7">
        <v>328829659060</v>
      </c>
      <c r="Q33" s="7">
        <f t="shared" si="0"/>
        <v>3814321</v>
      </c>
      <c r="S33" s="6">
        <v>108731</v>
      </c>
      <c r="U33" s="6">
        <v>407333999268</v>
      </c>
      <c r="W33" s="6">
        <v>414582003143</v>
      </c>
      <c r="Y33" s="17">
        <v>3.4621017553620858E-3</v>
      </c>
    </row>
    <row r="34" spans="1:25" s="4" customFormat="1" ht="21" x14ac:dyDescent="0.55000000000000004">
      <c r="A34" s="5" t="s">
        <v>44</v>
      </c>
      <c r="C34" s="6">
        <v>96000000</v>
      </c>
      <c r="E34" s="6">
        <v>1046917974488</v>
      </c>
      <c r="G34" s="6">
        <v>1079313856200</v>
      </c>
      <c r="I34" s="6">
        <v>1700000</v>
      </c>
      <c r="K34" s="6">
        <v>19201778027</v>
      </c>
      <c r="M34" s="7">
        <v>-43200000</v>
      </c>
      <c r="O34" s="7">
        <v>492383166879</v>
      </c>
      <c r="Q34" s="7">
        <f t="shared" si="0"/>
        <v>54500000</v>
      </c>
      <c r="S34" s="6">
        <v>11556</v>
      </c>
      <c r="U34" s="6">
        <v>594746644871</v>
      </c>
      <c r="W34" s="6">
        <v>629569760513</v>
      </c>
      <c r="Y34" s="17">
        <v>5.2574268937649309E-3</v>
      </c>
    </row>
    <row r="35" spans="1:25" s="4" customFormat="1" ht="21.75" thickBot="1" x14ac:dyDescent="0.6">
      <c r="A35" s="5" t="s">
        <v>46</v>
      </c>
      <c r="C35" s="6">
        <v>0</v>
      </c>
      <c r="E35" s="6">
        <v>0</v>
      </c>
      <c r="G35" s="6">
        <v>0</v>
      </c>
      <c r="I35" s="6">
        <v>14500000</v>
      </c>
      <c r="K35" s="6">
        <v>524329226428</v>
      </c>
      <c r="M35" s="7">
        <v>-14500000</v>
      </c>
      <c r="O35" s="7">
        <v>529102621459</v>
      </c>
      <c r="Q35" s="7">
        <f>C35+I35+M35</f>
        <v>0</v>
      </c>
      <c r="S35" s="6">
        <v>0</v>
      </c>
      <c r="U35" s="6">
        <v>0</v>
      </c>
      <c r="W35" s="6">
        <v>0</v>
      </c>
      <c r="Y35" s="17">
        <v>0</v>
      </c>
    </row>
    <row r="36" spans="1:25" s="9" customFormat="1" ht="24.75" thickBot="1" x14ac:dyDescent="0.3">
      <c r="A36" s="9" t="s">
        <v>48</v>
      </c>
      <c r="C36" s="9" t="s">
        <v>48</v>
      </c>
      <c r="E36" s="10">
        <f>SUM(E9:E35)</f>
        <v>50778991260185</v>
      </c>
      <c r="G36" s="10">
        <f>SUM(G9:G35)</f>
        <v>52363015115789</v>
      </c>
      <c r="I36" s="9" t="s">
        <v>48</v>
      </c>
      <c r="K36" s="10">
        <f>SUM(K9:K35)</f>
        <v>189595800093139</v>
      </c>
      <c r="M36" s="9" t="s">
        <v>48</v>
      </c>
      <c r="O36" s="10">
        <f>SUM(O9:O35)</f>
        <v>180881980609549</v>
      </c>
      <c r="Q36" s="9" t="s">
        <v>48</v>
      </c>
      <c r="S36" s="9" t="s">
        <v>48</v>
      </c>
      <c r="U36" s="10">
        <f>SUM(U9:U35)</f>
        <v>64063104180722</v>
      </c>
      <c r="W36" s="10">
        <f>SUM(W9:W35)</f>
        <v>72550173372038</v>
      </c>
      <c r="Y36" s="11">
        <f>SUM(Y9:Y35)</f>
        <v>0.60585380136850608</v>
      </c>
    </row>
    <row r="37" spans="1:25" ht="19.5" thickTop="1" x14ac:dyDescent="0.45"/>
    <row r="38" spans="1:25" x14ac:dyDescent="0.45">
      <c r="W38" s="6"/>
    </row>
    <row r="39" spans="1:25" x14ac:dyDescent="0.45">
      <c r="W39" s="7"/>
    </row>
  </sheetData>
  <mergeCells count="18">
    <mergeCell ref="I7:K7"/>
    <mergeCell ref="M7:O7"/>
    <mergeCell ref="Q7:Q8"/>
    <mergeCell ref="S7:S8"/>
    <mergeCell ref="U7:U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A5: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27"/>
  <sheetViews>
    <sheetView rightToLeft="1" workbookViewId="0">
      <selection activeCell="W27" sqref="W27"/>
    </sheetView>
  </sheetViews>
  <sheetFormatPr defaultRowHeight="18.75" x14ac:dyDescent="0.45"/>
  <cols>
    <col min="1" max="1" width="34.5703125" style="4" customWidth="1"/>
    <col min="2" max="2" width="1" style="4" customWidth="1"/>
    <col min="3" max="3" width="16" style="4" customWidth="1"/>
    <col min="4" max="4" width="1" style="4" customWidth="1"/>
    <col min="5" max="5" width="22" style="4" customWidth="1"/>
    <col min="6" max="6" width="1" style="4" customWidth="1"/>
    <col min="7" max="7" width="23.140625" style="4" bestFit="1" customWidth="1"/>
    <col min="8" max="8" width="1" style="4" customWidth="1"/>
    <col min="9" max="9" width="12" style="4" customWidth="1"/>
    <col min="10" max="10" width="1" style="4" customWidth="1"/>
    <col min="11" max="11" width="22" style="4" customWidth="1"/>
    <col min="12" max="12" width="1" style="4" customWidth="1"/>
    <col min="13" max="13" width="15" style="4" customWidth="1"/>
    <col min="14" max="14" width="1" style="4" customWidth="1"/>
    <col min="15" max="15" width="24" style="4" customWidth="1"/>
    <col min="16" max="16" width="1" style="4" customWidth="1"/>
    <col min="17" max="17" width="16" style="4" customWidth="1"/>
    <col min="18" max="18" width="1" style="4" customWidth="1"/>
    <col min="19" max="19" width="23" style="4" customWidth="1"/>
    <col min="20" max="20" width="1" style="4" customWidth="1"/>
    <col min="21" max="21" width="24" style="4" customWidth="1"/>
    <col min="22" max="22" width="1" style="4" customWidth="1"/>
    <col min="23" max="23" width="24" style="4" customWidth="1"/>
    <col min="24" max="24" width="1" style="4" customWidth="1"/>
    <col min="25" max="25" width="32" style="4" customWidth="1"/>
    <col min="26" max="26" width="1" style="4" customWidth="1"/>
    <col min="27" max="27" width="9.140625" style="4" customWidth="1"/>
    <col min="28" max="16384" width="9.140625" style="1"/>
  </cols>
  <sheetData>
    <row r="2" spans="1:32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  <c r="V2" s="65" t="s">
        <v>0</v>
      </c>
      <c r="W2" s="65" t="s">
        <v>0</v>
      </c>
      <c r="X2" s="65" t="s">
        <v>0</v>
      </c>
      <c r="Y2" s="65" t="s">
        <v>0</v>
      </c>
    </row>
    <row r="3" spans="1:32" ht="26.25" x14ac:dyDescent="0.45">
      <c r="A3" s="65" t="s">
        <v>1</v>
      </c>
      <c r="B3" s="65" t="s">
        <v>1</v>
      </c>
      <c r="C3" s="65" t="s">
        <v>1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  <c r="L3" s="65" t="s">
        <v>1</v>
      </c>
      <c r="M3" s="65" t="s">
        <v>1</v>
      </c>
      <c r="N3" s="65" t="s">
        <v>1</v>
      </c>
      <c r="O3" s="65" t="s">
        <v>1</v>
      </c>
      <c r="P3" s="65" t="s">
        <v>1</v>
      </c>
      <c r="Q3" s="65" t="s">
        <v>1</v>
      </c>
      <c r="R3" s="65" t="s">
        <v>1</v>
      </c>
      <c r="S3" s="65" t="s">
        <v>1</v>
      </c>
      <c r="T3" s="65" t="s">
        <v>1</v>
      </c>
      <c r="U3" s="65" t="s">
        <v>1</v>
      </c>
      <c r="V3" s="65" t="s">
        <v>1</v>
      </c>
      <c r="W3" s="65" t="s">
        <v>1</v>
      </c>
      <c r="X3" s="65" t="s">
        <v>1</v>
      </c>
      <c r="Y3" s="65" t="s">
        <v>1</v>
      </c>
    </row>
    <row r="4" spans="1:32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  <c r="V4" s="65" t="s">
        <v>2</v>
      </c>
      <c r="W4" s="65" t="s">
        <v>2</v>
      </c>
      <c r="X4" s="65" t="s">
        <v>2</v>
      </c>
      <c r="Y4" s="65" t="s">
        <v>2</v>
      </c>
    </row>
    <row r="5" spans="1:32" s="21" customFormat="1" ht="28.5" x14ac:dyDescent="0.4">
      <c r="A5" s="66" t="s">
        <v>126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20"/>
      <c r="AA5" s="20"/>
      <c r="AB5" s="20"/>
      <c r="AC5" s="20"/>
      <c r="AD5" s="20"/>
      <c r="AE5" s="20"/>
      <c r="AF5" s="20"/>
    </row>
    <row r="6" spans="1:32" ht="27" thickBot="1" x14ac:dyDescent="0.5">
      <c r="A6" s="64" t="s">
        <v>49</v>
      </c>
      <c r="B6" s="64" t="s">
        <v>49</v>
      </c>
      <c r="C6" s="64" t="s">
        <v>120</v>
      </c>
      <c r="D6" s="64" t="s">
        <v>4</v>
      </c>
      <c r="E6" s="64" t="s">
        <v>4</v>
      </c>
      <c r="F6" s="64" t="s">
        <v>4</v>
      </c>
      <c r="G6" s="64" t="s">
        <v>4</v>
      </c>
      <c r="I6" s="64" t="s">
        <v>5</v>
      </c>
      <c r="J6" s="64" t="s">
        <v>5</v>
      </c>
      <c r="K6" s="64" t="s">
        <v>5</v>
      </c>
      <c r="L6" s="64" t="s">
        <v>5</v>
      </c>
      <c r="M6" s="64" t="s">
        <v>5</v>
      </c>
      <c r="N6" s="64" t="s">
        <v>5</v>
      </c>
      <c r="O6" s="64" t="s">
        <v>5</v>
      </c>
      <c r="Q6" s="64" t="s">
        <v>6</v>
      </c>
      <c r="R6" s="64" t="s">
        <v>6</v>
      </c>
      <c r="S6" s="64" t="s">
        <v>6</v>
      </c>
      <c r="T6" s="64" t="s">
        <v>6</v>
      </c>
      <c r="U6" s="64" t="s">
        <v>6</v>
      </c>
      <c r="V6" s="64" t="s">
        <v>6</v>
      </c>
      <c r="W6" s="64" t="s">
        <v>6</v>
      </c>
      <c r="X6" s="64" t="s">
        <v>6</v>
      </c>
      <c r="Y6" s="64" t="s">
        <v>6</v>
      </c>
    </row>
    <row r="7" spans="1:32" ht="27" thickBot="1" x14ac:dyDescent="0.5">
      <c r="A7" s="64" t="s">
        <v>50</v>
      </c>
      <c r="C7" s="64" t="s">
        <v>7</v>
      </c>
      <c r="E7" s="64" t="s">
        <v>8</v>
      </c>
      <c r="G7" s="64" t="s">
        <v>9</v>
      </c>
      <c r="I7" s="64" t="s">
        <v>10</v>
      </c>
      <c r="J7" s="64" t="s">
        <v>10</v>
      </c>
      <c r="K7" s="64" t="s">
        <v>10</v>
      </c>
      <c r="M7" s="64" t="s">
        <v>11</v>
      </c>
      <c r="N7" s="64" t="s">
        <v>11</v>
      </c>
      <c r="O7" s="64" t="s">
        <v>11</v>
      </c>
      <c r="Q7" s="64" t="s">
        <v>7</v>
      </c>
      <c r="S7" s="64" t="s">
        <v>51</v>
      </c>
      <c r="U7" s="64" t="s">
        <v>8</v>
      </c>
      <c r="W7" s="64" t="s">
        <v>9</v>
      </c>
      <c r="Y7" s="64" t="s">
        <v>13</v>
      </c>
    </row>
    <row r="8" spans="1:32" ht="27" thickBot="1" x14ac:dyDescent="0.5">
      <c r="A8" s="64" t="s">
        <v>50</v>
      </c>
      <c r="C8" s="64" t="s">
        <v>7</v>
      </c>
      <c r="E8" s="64" t="s">
        <v>8</v>
      </c>
      <c r="G8" s="64" t="s">
        <v>9</v>
      </c>
      <c r="I8" s="64" t="s">
        <v>7</v>
      </c>
      <c r="K8" s="64" t="s">
        <v>8</v>
      </c>
      <c r="M8" s="64" t="s">
        <v>7</v>
      </c>
      <c r="O8" s="64" t="s">
        <v>14</v>
      </c>
      <c r="Q8" s="64" t="s">
        <v>7</v>
      </c>
      <c r="S8" s="64" t="s">
        <v>51</v>
      </c>
      <c r="U8" s="64" t="s">
        <v>8</v>
      </c>
      <c r="W8" s="64" t="s">
        <v>9</v>
      </c>
      <c r="Y8" s="64" t="s">
        <v>13</v>
      </c>
    </row>
    <row r="9" spans="1:32" ht="21" x14ac:dyDescent="0.55000000000000004">
      <c r="A9" s="5" t="s">
        <v>52</v>
      </c>
      <c r="C9" s="6">
        <v>25463</v>
      </c>
      <c r="E9" s="6">
        <v>30010266786</v>
      </c>
      <c r="G9" s="6">
        <v>42999116654</v>
      </c>
      <c r="I9" s="6">
        <v>0</v>
      </c>
      <c r="K9" s="6">
        <v>0</v>
      </c>
      <c r="M9" s="7">
        <v>-25463</v>
      </c>
      <c r="O9" s="6">
        <v>43062389025</v>
      </c>
      <c r="Q9" s="6">
        <f>C9+I9+M9</f>
        <v>0</v>
      </c>
      <c r="S9" s="6">
        <v>0</v>
      </c>
      <c r="U9" s="6">
        <v>0</v>
      </c>
      <c r="W9" s="6">
        <v>0</v>
      </c>
      <c r="Y9" s="17">
        <v>0</v>
      </c>
    </row>
    <row r="10" spans="1:32" ht="21" x14ac:dyDescent="0.55000000000000004">
      <c r="A10" s="5" t="s">
        <v>53</v>
      </c>
      <c r="C10" s="6">
        <v>10619</v>
      </c>
      <c r="E10" s="6">
        <v>31141143001</v>
      </c>
      <c r="G10" s="6">
        <v>43670230454</v>
      </c>
      <c r="I10" s="6">
        <v>0</v>
      </c>
      <c r="K10" s="6">
        <v>0</v>
      </c>
      <c r="M10" s="6">
        <v>0</v>
      </c>
      <c r="O10" s="6">
        <v>0</v>
      </c>
      <c r="Q10" s="6">
        <f t="shared" ref="Q10:Q24" si="0">C10+I10+M10</f>
        <v>10619</v>
      </c>
      <c r="S10" s="6">
        <v>4183355</v>
      </c>
      <c r="U10" s="6">
        <v>31141143001</v>
      </c>
      <c r="W10" s="6">
        <v>44406950186</v>
      </c>
      <c r="Y10" s="17">
        <v>3.7083466967618935E-4</v>
      </c>
    </row>
    <row r="11" spans="1:32" ht="21" x14ac:dyDescent="0.55000000000000004">
      <c r="A11" s="5" t="s">
        <v>54</v>
      </c>
      <c r="C11" s="6">
        <v>64800</v>
      </c>
      <c r="E11" s="6">
        <v>99976334535</v>
      </c>
      <c r="G11" s="6">
        <v>138725606292</v>
      </c>
      <c r="I11" s="6">
        <v>0</v>
      </c>
      <c r="K11" s="6">
        <v>0</v>
      </c>
      <c r="M11" s="6">
        <v>0</v>
      </c>
      <c r="O11" s="6">
        <v>0</v>
      </c>
      <c r="Q11" s="6">
        <f t="shared" si="0"/>
        <v>64800</v>
      </c>
      <c r="S11" s="6">
        <v>2176976</v>
      </c>
      <c r="U11" s="6">
        <v>99976334535</v>
      </c>
      <c r="W11" s="6">
        <v>141016936601</v>
      </c>
      <c r="Y11" s="17">
        <v>1.177607759239149E-3</v>
      </c>
    </row>
    <row r="12" spans="1:32" ht="21" x14ac:dyDescent="0.55000000000000004">
      <c r="A12" s="5" t="s">
        <v>55</v>
      </c>
      <c r="C12" s="6">
        <v>4649</v>
      </c>
      <c r="E12" s="6">
        <v>26480549550</v>
      </c>
      <c r="G12" s="6">
        <v>27512103246</v>
      </c>
      <c r="I12" s="6">
        <v>0</v>
      </c>
      <c r="K12" s="6">
        <v>0</v>
      </c>
      <c r="M12" s="6">
        <v>0</v>
      </c>
      <c r="O12" s="6">
        <v>0</v>
      </c>
      <c r="Q12" s="6">
        <f t="shared" si="0"/>
        <v>4649</v>
      </c>
      <c r="S12" s="6">
        <v>5920000</v>
      </c>
      <c r="U12" s="6">
        <v>26480549550</v>
      </c>
      <c r="W12" s="6">
        <v>27512103246</v>
      </c>
      <c r="Y12" s="17">
        <v>2.2974875952062364E-4</v>
      </c>
    </row>
    <row r="13" spans="1:32" ht="21" x14ac:dyDescent="0.55000000000000004">
      <c r="A13" s="5" t="s">
        <v>56</v>
      </c>
      <c r="C13" s="6">
        <v>14500</v>
      </c>
      <c r="E13" s="6">
        <v>60180307000</v>
      </c>
      <c r="G13" s="6">
        <v>79949127972</v>
      </c>
      <c r="I13" s="6">
        <v>0</v>
      </c>
      <c r="K13" s="6">
        <v>0</v>
      </c>
      <c r="M13" s="6">
        <v>0</v>
      </c>
      <c r="O13" s="6">
        <v>0</v>
      </c>
      <c r="Q13" s="6">
        <f t="shared" si="0"/>
        <v>14500</v>
      </c>
      <c r="S13" s="6">
        <v>5600895</v>
      </c>
      <c r="U13" s="6">
        <v>60180307000</v>
      </c>
      <c r="W13" s="6">
        <v>81183547195</v>
      </c>
      <c r="Y13" s="17">
        <v>6.7794959530209859E-4</v>
      </c>
    </row>
    <row r="14" spans="1:32" ht="21" x14ac:dyDescent="0.55000000000000004">
      <c r="A14" s="5" t="s">
        <v>57</v>
      </c>
      <c r="C14" s="6">
        <v>9179</v>
      </c>
      <c r="E14" s="6">
        <v>9158200339</v>
      </c>
      <c r="G14" s="6">
        <v>9085158141</v>
      </c>
      <c r="I14" s="6">
        <v>0</v>
      </c>
      <c r="K14" s="6">
        <v>0</v>
      </c>
      <c r="M14" s="6">
        <v>0</v>
      </c>
      <c r="O14" s="6">
        <v>0</v>
      </c>
      <c r="Q14" s="6">
        <f t="shared" si="0"/>
        <v>9179</v>
      </c>
      <c r="S14" s="6">
        <v>989920</v>
      </c>
      <c r="U14" s="6">
        <v>9158200339</v>
      </c>
      <c r="W14" s="6">
        <v>9085158141</v>
      </c>
      <c r="Y14" s="17">
        <v>7.5868565710145015E-5</v>
      </c>
    </row>
    <row r="15" spans="1:32" ht="21" x14ac:dyDescent="0.55000000000000004">
      <c r="A15" s="5" t="s">
        <v>58</v>
      </c>
      <c r="C15" s="6">
        <v>20000</v>
      </c>
      <c r="E15" s="6">
        <v>20000000000</v>
      </c>
      <c r="G15" s="6">
        <v>18397332000</v>
      </c>
      <c r="I15" s="6">
        <v>0</v>
      </c>
      <c r="K15" s="6">
        <v>0</v>
      </c>
      <c r="M15" s="6">
        <v>0</v>
      </c>
      <c r="O15" s="6">
        <v>0</v>
      </c>
      <c r="Q15" s="6">
        <f t="shared" si="0"/>
        <v>20000</v>
      </c>
      <c r="S15" s="6">
        <v>920000</v>
      </c>
      <c r="U15" s="6">
        <v>20000000000</v>
      </c>
      <c r="W15" s="6">
        <v>18397332000</v>
      </c>
      <c r="Y15" s="17">
        <v>1.5363289995299088E-4</v>
      </c>
    </row>
    <row r="16" spans="1:32" ht="21" x14ac:dyDescent="0.55000000000000004">
      <c r="A16" s="5" t="s">
        <v>59</v>
      </c>
      <c r="C16" s="6">
        <v>5000</v>
      </c>
      <c r="E16" s="6">
        <v>5000000000</v>
      </c>
      <c r="G16" s="6">
        <v>4996375000</v>
      </c>
      <c r="I16" s="6">
        <v>0</v>
      </c>
      <c r="K16" s="6">
        <v>0</v>
      </c>
      <c r="M16" s="6">
        <v>0</v>
      </c>
      <c r="O16" s="6">
        <v>0</v>
      </c>
      <c r="Q16" s="6">
        <f t="shared" si="0"/>
        <v>5000</v>
      </c>
      <c r="S16" s="6">
        <v>1000000</v>
      </c>
      <c r="U16" s="6">
        <v>5000000000</v>
      </c>
      <c r="W16" s="6">
        <v>4996375000</v>
      </c>
      <c r="Y16" s="17">
        <v>4.1723853246906933E-5</v>
      </c>
    </row>
    <row r="17" spans="1:25" ht="21" x14ac:dyDescent="0.55000000000000004">
      <c r="A17" s="5" t="s">
        <v>60</v>
      </c>
      <c r="C17" s="6">
        <v>200000</v>
      </c>
      <c r="E17" s="6">
        <v>200000000000</v>
      </c>
      <c r="G17" s="6">
        <v>199855000000</v>
      </c>
      <c r="I17" s="6">
        <v>0</v>
      </c>
      <c r="K17" s="6">
        <v>0</v>
      </c>
      <c r="M17" s="6">
        <v>0</v>
      </c>
      <c r="O17" s="6">
        <v>0</v>
      </c>
      <c r="Q17" s="6">
        <f t="shared" si="0"/>
        <v>200000</v>
      </c>
      <c r="S17" s="6">
        <v>1000000</v>
      </c>
      <c r="U17" s="6">
        <v>200000000000</v>
      </c>
      <c r="W17" s="6">
        <v>199855000000</v>
      </c>
      <c r="Y17" s="17">
        <v>1.6689541298762773E-3</v>
      </c>
    </row>
    <row r="18" spans="1:25" ht="21" x14ac:dyDescent="0.55000000000000004">
      <c r="A18" s="5" t="s">
        <v>61</v>
      </c>
      <c r="C18" s="6">
        <v>5000</v>
      </c>
      <c r="E18" s="6">
        <v>5000725000</v>
      </c>
      <c r="G18" s="6">
        <v>4999275000</v>
      </c>
      <c r="I18" s="6">
        <v>0</v>
      </c>
      <c r="K18" s="6">
        <v>0</v>
      </c>
      <c r="M18" s="6">
        <v>0</v>
      </c>
      <c r="O18" s="6">
        <v>0</v>
      </c>
      <c r="Q18" s="6">
        <f t="shared" si="0"/>
        <v>5000</v>
      </c>
      <c r="S18" s="6">
        <v>1000000</v>
      </c>
      <c r="U18" s="6">
        <v>5000725000</v>
      </c>
      <c r="W18" s="6">
        <v>4999275000</v>
      </c>
      <c r="Y18" s="17">
        <v>4.1748070639399699E-5</v>
      </c>
    </row>
    <row r="19" spans="1:25" ht="21" x14ac:dyDescent="0.55000000000000004">
      <c r="A19" s="5" t="s">
        <v>62</v>
      </c>
      <c r="C19" s="6">
        <v>3053</v>
      </c>
      <c r="E19" s="6">
        <v>3053442685</v>
      </c>
      <c r="G19" s="6">
        <v>3083079835</v>
      </c>
      <c r="I19" s="6">
        <v>0</v>
      </c>
      <c r="K19" s="6">
        <v>0</v>
      </c>
      <c r="M19" s="6">
        <v>0</v>
      </c>
      <c r="O19" s="6">
        <v>0</v>
      </c>
      <c r="Q19" s="6">
        <f t="shared" si="0"/>
        <v>3053</v>
      </c>
      <c r="S19" s="6">
        <v>1009999</v>
      </c>
      <c r="U19" s="6">
        <v>3053442685</v>
      </c>
      <c r="W19" s="6">
        <v>3083079835</v>
      </c>
      <c r="Y19" s="17">
        <v>2.5746260155420288E-5</v>
      </c>
    </row>
    <row r="20" spans="1:25" ht="21" x14ac:dyDescent="0.55000000000000004">
      <c r="A20" s="5" t="s">
        <v>63</v>
      </c>
      <c r="C20" s="6">
        <v>10000</v>
      </c>
      <c r="E20" s="6">
        <v>10001420293</v>
      </c>
      <c r="G20" s="6">
        <v>9899564355</v>
      </c>
      <c r="I20" s="6">
        <v>0</v>
      </c>
      <c r="K20" s="6">
        <v>0</v>
      </c>
      <c r="M20" s="6">
        <v>0</v>
      </c>
      <c r="O20" s="6">
        <v>0</v>
      </c>
      <c r="Q20" s="6">
        <f t="shared" si="0"/>
        <v>10000</v>
      </c>
      <c r="S20" s="6">
        <v>990100</v>
      </c>
      <c r="U20" s="6">
        <v>10001420293</v>
      </c>
      <c r="W20" s="6">
        <v>9899564355</v>
      </c>
      <c r="Y20" s="17">
        <v>8.2669529480139276E-5</v>
      </c>
    </row>
    <row r="21" spans="1:25" ht="21" x14ac:dyDescent="0.55000000000000004">
      <c r="A21" s="5" t="s">
        <v>64</v>
      </c>
      <c r="C21" s="6">
        <v>100000</v>
      </c>
      <c r="E21" s="6">
        <v>100000000000</v>
      </c>
      <c r="G21" s="6">
        <v>99927500000</v>
      </c>
      <c r="I21" s="6">
        <v>0</v>
      </c>
      <c r="K21" s="6">
        <v>0</v>
      </c>
      <c r="M21" s="6">
        <v>0</v>
      </c>
      <c r="O21" s="6">
        <v>0</v>
      </c>
      <c r="Q21" s="6">
        <f t="shared" si="0"/>
        <v>100000</v>
      </c>
      <c r="S21" s="6">
        <v>1000000</v>
      </c>
      <c r="U21" s="6">
        <v>100000000000</v>
      </c>
      <c r="W21" s="6">
        <v>99927500000</v>
      </c>
      <c r="Y21" s="17">
        <v>8.3447706493813866E-4</v>
      </c>
    </row>
    <row r="22" spans="1:25" ht="21" x14ac:dyDescent="0.55000000000000004">
      <c r="A22" s="5" t="s">
        <v>65</v>
      </c>
      <c r="C22" s="6">
        <v>99994</v>
      </c>
      <c r="E22" s="6">
        <v>99993283211</v>
      </c>
      <c r="G22" s="6">
        <v>99979500870</v>
      </c>
      <c r="I22" s="6">
        <v>0</v>
      </c>
      <c r="K22" s="6">
        <v>0</v>
      </c>
      <c r="M22" s="6">
        <v>0</v>
      </c>
      <c r="O22" s="6">
        <v>0</v>
      </c>
      <c r="Q22" s="6">
        <f t="shared" si="0"/>
        <v>99994</v>
      </c>
      <c r="S22" s="6">
        <v>1000000</v>
      </c>
      <c r="U22" s="6">
        <v>99993283211</v>
      </c>
      <c r="W22" s="6">
        <v>99979500870</v>
      </c>
      <c r="Y22" s="17">
        <v>8.3491131510322664E-4</v>
      </c>
    </row>
    <row r="23" spans="1:25" ht="21" x14ac:dyDescent="0.55000000000000004">
      <c r="A23" s="5" t="s">
        <v>66</v>
      </c>
      <c r="C23" s="6">
        <v>299329</v>
      </c>
      <c r="E23" s="6">
        <v>299327421601</v>
      </c>
      <c r="G23" s="6">
        <v>296150777808</v>
      </c>
      <c r="I23" s="6">
        <v>23</v>
      </c>
      <c r="K23" s="6">
        <v>22788806</v>
      </c>
      <c r="M23" s="6">
        <v>0</v>
      </c>
      <c r="O23" s="6">
        <v>0</v>
      </c>
      <c r="Q23" s="6">
        <f t="shared" si="0"/>
        <v>299352</v>
      </c>
      <c r="S23" s="6">
        <v>990100</v>
      </c>
      <c r="U23" s="6">
        <v>299350210407</v>
      </c>
      <c r="W23" s="6">
        <v>296173533598</v>
      </c>
      <c r="Y23" s="17">
        <v>2.4732933479694403E-3</v>
      </c>
    </row>
    <row r="24" spans="1:25" ht="21.75" thickBot="1" x14ac:dyDescent="0.6">
      <c r="A24" s="5" t="s">
        <v>67</v>
      </c>
      <c r="C24" s="6">
        <v>500000</v>
      </c>
      <c r="E24" s="6">
        <v>499999540890</v>
      </c>
      <c r="G24" s="6">
        <v>494691088750</v>
      </c>
      <c r="I24" s="6">
        <v>0</v>
      </c>
      <c r="K24" s="6">
        <v>0</v>
      </c>
      <c r="M24" s="6">
        <v>0</v>
      </c>
      <c r="O24" s="6">
        <v>0</v>
      </c>
      <c r="Q24" s="6">
        <f t="shared" si="0"/>
        <v>500000</v>
      </c>
      <c r="S24" s="6">
        <v>990100</v>
      </c>
      <c r="U24" s="6">
        <v>499999540890</v>
      </c>
      <c r="W24" s="6">
        <v>494691088750</v>
      </c>
      <c r="Y24" s="17">
        <v>4.1310787099762556E-3</v>
      </c>
    </row>
    <row r="25" spans="1:25" s="9" customFormat="1" ht="24.75" thickBot="1" x14ac:dyDescent="0.3">
      <c r="A25" s="9" t="s">
        <v>48</v>
      </c>
      <c r="C25" s="9" t="s">
        <v>48</v>
      </c>
      <c r="E25" s="10">
        <f>SUM(E9:E24)</f>
        <v>1499322634891</v>
      </c>
      <c r="G25" s="10">
        <f>SUM(G9:G24)</f>
        <v>1573920836377</v>
      </c>
      <c r="I25" s="9" t="s">
        <v>48</v>
      </c>
      <c r="K25" s="10">
        <f>SUM(K9:K24)</f>
        <v>22788806</v>
      </c>
      <c r="M25" s="9" t="s">
        <v>48</v>
      </c>
      <c r="O25" s="10">
        <f>SUM(O9:O24)</f>
        <v>43062389025</v>
      </c>
      <c r="Q25" s="9" t="s">
        <v>48</v>
      </c>
      <c r="S25" s="9" t="s">
        <v>48</v>
      </c>
      <c r="U25" s="10">
        <f>SUM(U9:U24)</f>
        <v>1469335156911</v>
      </c>
      <c r="W25" s="10">
        <f>SUM(W9:W24)</f>
        <v>1535206944777</v>
      </c>
      <c r="Y25" s="11">
        <f>SUM(Y9:Y24)</f>
        <v>1.2820244530786399E-2</v>
      </c>
    </row>
    <row r="26" spans="1:25" ht="19.5" thickTop="1" x14ac:dyDescent="0.45"/>
    <row r="27" spans="1:25" x14ac:dyDescent="0.45">
      <c r="E27" s="19"/>
    </row>
  </sheetData>
  <mergeCells count="23">
    <mergeCell ref="A2:Y2"/>
    <mergeCell ref="A3:Y3"/>
    <mergeCell ref="A4:Y4"/>
    <mergeCell ref="S7:S8"/>
    <mergeCell ref="U7:U8"/>
    <mergeCell ref="W7:W8"/>
    <mergeCell ref="Y7:Y8"/>
    <mergeCell ref="Q6:Y6"/>
    <mergeCell ref="M8"/>
    <mergeCell ref="O8"/>
    <mergeCell ref="M7:O7"/>
    <mergeCell ref="I6:O6"/>
    <mergeCell ref="Q7:Q8"/>
    <mergeCell ref="G7:G8"/>
    <mergeCell ref="C6:G6"/>
    <mergeCell ref="I8"/>
    <mergeCell ref="A5:Y5"/>
    <mergeCell ref="K8"/>
    <mergeCell ref="I7:K7"/>
    <mergeCell ref="A6:B6"/>
    <mergeCell ref="C7:C8"/>
    <mergeCell ref="E7:E8"/>
    <mergeCell ref="A7:A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82"/>
  <sheetViews>
    <sheetView rightToLeft="1" workbookViewId="0">
      <selection activeCell="I80" sqref="I80"/>
    </sheetView>
  </sheetViews>
  <sheetFormatPr defaultRowHeight="18.75" x14ac:dyDescent="0.45"/>
  <cols>
    <col min="1" max="1" width="23.28515625" style="4" bestFit="1" customWidth="1"/>
    <col min="2" max="2" width="1" style="4" customWidth="1"/>
    <col min="3" max="3" width="23" style="4" bestFit="1" customWidth="1"/>
    <col min="4" max="4" width="1" style="4" customWidth="1"/>
    <col min="5" max="5" width="24" style="4" customWidth="1"/>
    <col min="6" max="6" width="1" style="4" customWidth="1"/>
    <col min="7" max="7" width="24" style="4" customWidth="1"/>
    <col min="8" max="8" width="1" style="4" customWidth="1"/>
    <col min="9" max="9" width="23" style="4" customWidth="1"/>
    <col min="10" max="10" width="1" style="4" customWidth="1"/>
    <col min="11" max="11" width="25" style="4" customWidth="1"/>
    <col min="12" max="12" width="1" style="1" customWidth="1"/>
    <col min="13" max="13" width="9.140625" style="1" customWidth="1"/>
    <col min="14" max="16384" width="9.140625" style="1"/>
  </cols>
  <sheetData>
    <row r="2" spans="1:13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</row>
    <row r="3" spans="1:13" ht="26.25" x14ac:dyDescent="0.45">
      <c r="A3" s="65" t="s">
        <v>1</v>
      </c>
      <c r="B3" s="65" t="s">
        <v>1</v>
      </c>
      <c r="C3" s="65" t="s">
        <v>1</v>
      </c>
      <c r="D3" s="65" t="s">
        <v>1</v>
      </c>
      <c r="E3" s="65" t="s">
        <v>1</v>
      </c>
      <c r="F3" s="65" t="s">
        <v>1</v>
      </c>
      <c r="G3" s="65" t="s">
        <v>1</v>
      </c>
      <c r="H3" s="65" t="s">
        <v>1</v>
      </c>
      <c r="I3" s="65" t="s">
        <v>1</v>
      </c>
      <c r="J3" s="65" t="s">
        <v>1</v>
      </c>
      <c r="K3" s="65" t="s">
        <v>1</v>
      </c>
    </row>
    <row r="4" spans="1:13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</row>
    <row r="5" spans="1:13" s="18" customFormat="1" ht="28.5" x14ac:dyDescent="0.4">
      <c r="A5" s="66" t="s">
        <v>127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20"/>
      <c r="M5" s="20"/>
    </row>
    <row r="6" spans="1:13" ht="27" thickBot="1" x14ac:dyDescent="0.5">
      <c r="A6" s="64" t="s">
        <v>69</v>
      </c>
      <c r="C6" s="64" t="s">
        <v>120</v>
      </c>
      <c r="E6" s="64" t="s">
        <v>5</v>
      </c>
      <c r="F6" s="64" t="s">
        <v>5</v>
      </c>
      <c r="G6" s="64" t="s">
        <v>5</v>
      </c>
      <c r="I6" s="64" t="s">
        <v>6</v>
      </c>
      <c r="J6" s="64" t="s">
        <v>6</v>
      </c>
      <c r="K6" s="64" t="s">
        <v>6</v>
      </c>
    </row>
    <row r="7" spans="1:13" ht="27" thickBot="1" x14ac:dyDescent="0.5">
      <c r="A7" s="64" t="s">
        <v>69</v>
      </c>
      <c r="C7" s="64" t="s">
        <v>70</v>
      </c>
      <c r="E7" s="64" t="s">
        <v>71</v>
      </c>
      <c r="G7" s="64" t="s">
        <v>72</v>
      </c>
      <c r="I7" s="64" t="s">
        <v>70</v>
      </c>
      <c r="K7" s="64" t="s">
        <v>68</v>
      </c>
    </row>
    <row r="8" spans="1:13" ht="21" x14ac:dyDescent="0.55000000000000004">
      <c r="A8" s="5" t="s">
        <v>73</v>
      </c>
      <c r="C8" s="6">
        <v>2517161</v>
      </c>
      <c r="D8" s="6"/>
      <c r="E8" s="6">
        <v>10689</v>
      </c>
      <c r="F8" s="6"/>
      <c r="G8" s="6">
        <v>0</v>
      </c>
      <c r="I8" s="6">
        <f>C8+E8-G8</f>
        <v>2527850</v>
      </c>
      <c r="K8" s="17">
        <v>2.1109632969941948E-8</v>
      </c>
    </row>
    <row r="9" spans="1:13" ht="21" x14ac:dyDescent="0.55000000000000004">
      <c r="A9" s="5" t="s">
        <v>74</v>
      </c>
      <c r="C9" s="6">
        <v>314805408543</v>
      </c>
      <c r="D9" s="6"/>
      <c r="E9" s="6">
        <v>450625444150</v>
      </c>
      <c r="F9" s="6"/>
      <c r="G9" s="6">
        <v>525161009264</v>
      </c>
      <c r="I9" s="6">
        <f t="shared" ref="I9:I72" si="0">C9+E9-G9</f>
        <v>240269843429</v>
      </c>
      <c r="K9" s="17">
        <v>2.0064514146534043E-3</v>
      </c>
    </row>
    <row r="10" spans="1:13" ht="21" x14ac:dyDescent="0.55000000000000004">
      <c r="A10" s="5" t="s">
        <v>73</v>
      </c>
      <c r="C10" s="6">
        <v>11407907</v>
      </c>
      <c r="D10" s="6"/>
      <c r="E10" s="6">
        <v>48240</v>
      </c>
      <c r="F10" s="6"/>
      <c r="G10" s="6">
        <v>0</v>
      </c>
      <c r="I10" s="6">
        <f t="shared" si="0"/>
        <v>11456147</v>
      </c>
      <c r="K10" s="17">
        <v>9.5668278742687074E-8</v>
      </c>
    </row>
    <row r="11" spans="1:13" ht="21" x14ac:dyDescent="0.55000000000000004">
      <c r="A11" s="5" t="s">
        <v>73</v>
      </c>
      <c r="C11" s="6">
        <v>11494390</v>
      </c>
      <c r="D11" s="6"/>
      <c r="E11" s="6">
        <v>48606</v>
      </c>
      <c r="F11" s="6"/>
      <c r="G11" s="6">
        <v>0</v>
      </c>
      <c r="I11" s="6">
        <f t="shared" si="0"/>
        <v>11542996</v>
      </c>
      <c r="K11" s="17">
        <v>9.6393539542895343E-8</v>
      </c>
    </row>
    <row r="12" spans="1:13" ht="21" x14ac:dyDescent="0.55000000000000004">
      <c r="A12" s="5" t="s">
        <v>73</v>
      </c>
      <c r="C12" s="6">
        <v>12295971</v>
      </c>
      <c r="D12" s="6"/>
      <c r="E12" s="6">
        <v>51995</v>
      </c>
      <c r="F12" s="6"/>
      <c r="G12" s="6">
        <v>0</v>
      </c>
      <c r="I12" s="6">
        <f t="shared" si="0"/>
        <v>12347966</v>
      </c>
      <c r="K12" s="17">
        <v>1.031157031411366E-7</v>
      </c>
    </row>
    <row r="13" spans="1:13" ht="21" x14ac:dyDescent="0.55000000000000004">
      <c r="A13" s="5" t="s">
        <v>75</v>
      </c>
      <c r="C13" s="6">
        <v>43766667036</v>
      </c>
      <c r="D13" s="6"/>
      <c r="E13" s="6">
        <v>785151997683</v>
      </c>
      <c r="F13" s="6"/>
      <c r="G13" s="6">
        <v>816399471160</v>
      </c>
      <c r="I13" s="6">
        <f t="shared" si="0"/>
        <v>12519193559</v>
      </c>
      <c r="K13" s="17">
        <v>1.045455945210955E-4</v>
      </c>
    </row>
    <row r="14" spans="1:13" ht="21" x14ac:dyDescent="0.55000000000000004">
      <c r="A14" s="5" t="s">
        <v>75</v>
      </c>
      <c r="C14" s="6">
        <v>104775158221</v>
      </c>
      <c r="D14" s="6"/>
      <c r="E14" s="6">
        <v>75577503590305</v>
      </c>
      <c r="F14" s="6"/>
      <c r="G14" s="6">
        <v>71540490347568</v>
      </c>
      <c r="I14" s="6">
        <f t="shared" si="0"/>
        <v>4141788400958</v>
      </c>
      <c r="K14" s="17">
        <v>3.4587350113094578E-2</v>
      </c>
    </row>
    <row r="15" spans="1:13" ht="21" x14ac:dyDescent="0.55000000000000004">
      <c r="A15" s="5" t="s">
        <v>75</v>
      </c>
      <c r="C15" s="6">
        <v>68038721863</v>
      </c>
      <c r="D15" s="6"/>
      <c r="E15" s="6">
        <v>7133597302421</v>
      </c>
      <c r="F15" s="6"/>
      <c r="G15" s="6">
        <v>7199239300000</v>
      </c>
      <c r="I15" s="6">
        <f t="shared" si="0"/>
        <v>2396724284</v>
      </c>
      <c r="K15" s="17">
        <v>2.0014625062953462E-5</v>
      </c>
    </row>
    <row r="16" spans="1:13" ht="21" x14ac:dyDescent="0.55000000000000004">
      <c r="A16" s="5" t="s">
        <v>75</v>
      </c>
      <c r="C16" s="6">
        <v>1022708448</v>
      </c>
      <c r="D16" s="6"/>
      <c r="E16" s="6">
        <v>6407141578582</v>
      </c>
      <c r="F16" s="6"/>
      <c r="G16" s="6">
        <v>6407141726000</v>
      </c>
      <c r="I16" s="6">
        <f t="shared" si="0"/>
        <v>1022561030</v>
      </c>
      <c r="K16" s="17">
        <v>8.5392282107980278E-6</v>
      </c>
    </row>
    <row r="17" spans="1:11" ht="21" x14ac:dyDescent="0.55000000000000004">
      <c r="A17" s="5" t="s">
        <v>75</v>
      </c>
      <c r="C17" s="6">
        <v>60236177073</v>
      </c>
      <c r="D17" s="6"/>
      <c r="E17" s="6">
        <v>1173369002866</v>
      </c>
      <c r="F17" s="6"/>
      <c r="G17" s="6">
        <v>1233270582398</v>
      </c>
      <c r="I17" s="6">
        <f t="shared" si="0"/>
        <v>334597541</v>
      </c>
      <c r="K17" s="17">
        <v>2.7941655094863629E-6</v>
      </c>
    </row>
    <row r="18" spans="1:11" ht="21" x14ac:dyDescent="0.55000000000000004">
      <c r="A18" s="5" t="s">
        <v>75</v>
      </c>
      <c r="C18" s="6">
        <v>565376891</v>
      </c>
      <c r="D18" s="6"/>
      <c r="E18" s="6">
        <v>544831608</v>
      </c>
      <c r="F18" s="6"/>
      <c r="G18" s="6">
        <v>10000000</v>
      </c>
      <c r="I18" s="6">
        <f t="shared" si="0"/>
        <v>1100208499</v>
      </c>
      <c r="K18" s="17">
        <v>9.1876486359161901E-6</v>
      </c>
    </row>
    <row r="19" spans="1:11" ht="21" x14ac:dyDescent="0.55000000000000004">
      <c r="A19" s="5" t="s">
        <v>75</v>
      </c>
      <c r="C19" s="6">
        <v>1410998037</v>
      </c>
      <c r="D19" s="6"/>
      <c r="E19" s="6">
        <v>8455585655</v>
      </c>
      <c r="F19" s="6"/>
      <c r="G19" s="6">
        <v>0</v>
      </c>
      <c r="I19" s="6">
        <f t="shared" si="0"/>
        <v>9866583692</v>
      </c>
      <c r="K19" s="17">
        <v>8.2394113735124601E-5</v>
      </c>
    </row>
    <row r="20" spans="1:11" ht="21" x14ac:dyDescent="0.55000000000000004">
      <c r="A20" s="5" t="s">
        <v>75</v>
      </c>
      <c r="C20" s="6">
        <v>55218185978</v>
      </c>
      <c r="D20" s="6"/>
      <c r="E20" s="6">
        <v>614491171607</v>
      </c>
      <c r="F20" s="6"/>
      <c r="G20" s="6">
        <v>668586800000</v>
      </c>
      <c r="I20" s="6">
        <f t="shared" si="0"/>
        <v>1122557585</v>
      </c>
      <c r="K20" s="17">
        <v>9.3742819419563694E-6</v>
      </c>
    </row>
    <row r="21" spans="1:11" ht="21" x14ac:dyDescent="0.55000000000000004">
      <c r="A21" s="5" t="s">
        <v>75</v>
      </c>
      <c r="C21" s="6">
        <v>443181654</v>
      </c>
      <c r="D21" s="6"/>
      <c r="E21" s="6">
        <v>809318404</v>
      </c>
      <c r="F21" s="6"/>
      <c r="G21" s="6">
        <v>0</v>
      </c>
      <c r="I21" s="6">
        <f t="shared" si="0"/>
        <v>1252500058</v>
      </c>
      <c r="K21" s="17">
        <v>1.0459408793722334E-5</v>
      </c>
    </row>
    <row r="22" spans="1:11" ht="21" x14ac:dyDescent="0.55000000000000004">
      <c r="A22" s="5" t="s">
        <v>75</v>
      </c>
      <c r="C22" s="6">
        <v>2727307523</v>
      </c>
      <c r="D22" s="6"/>
      <c r="E22" s="6">
        <v>1440107542717</v>
      </c>
      <c r="F22" s="6"/>
      <c r="G22" s="6">
        <v>1347470800000</v>
      </c>
      <c r="I22" s="6">
        <f t="shared" si="0"/>
        <v>95364050240</v>
      </c>
      <c r="K22" s="17">
        <v>7.9636849460747443E-4</v>
      </c>
    </row>
    <row r="23" spans="1:11" ht="21" x14ac:dyDescent="0.55000000000000004">
      <c r="A23" s="5" t="s">
        <v>75</v>
      </c>
      <c r="C23" s="6">
        <v>307110044</v>
      </c>
      <c r="D23" s="6"/>
      <c r="E23" s="6">
        <v>553086141656</v>
      </c>
      <c r="F23" s="6"/>
      <c r="G23" s="6">
        <v>474566666667</v>
      </c>
      <c r="I23" s="6">
        <f t="shared" si="0"/>
        <v>78826585033</v>
      </c>
      <c r="K23" s="17">
        <v>6.5826701676149663E-4</v>
      </c>
    </row>
    <row r="24" spans="1:11" ht="21" x14ac:dyDescent="0.55000000000000004">
      <c r="A24" s="5" t="s">
        <v>75</v>
      </c>
      <c r="C24" s="6">
        <v>982295350</v>
      </c>
      <c r="D24" s="6"/>
      <c r="E24" s="6">
        <v>43589452149</v>
      </c>
      <c r="F24" s="6"/>
      <c r="G24" s="6">
        <v>44493000000</v>
      </c>
      <c r="I24" s="6">
        <f t="shared" si="0"/>
        <v>78747499</v>
      </c>
      <c r="K24" s="17">
        <v>6.5760658314016671E-7</v>
      </c>
    </row>
    <row r="25" spans="1:11" ht="21" x14ac:dyDescent="0.55000000000000004">
      <c r="A25" s="5" t="s">
        <v>76</v>
      </c>
      <c r="C25" s="6">
        <v>178630727356</v>
      </c>
      <c r="D25" s="6"/>
      <c r="E25" s="6">
        <v>194403972096</v>
      </c>
      <c r="F25" s="6"/>
      <c r="G25" s="6">
        <v>12623275730</v>
      </c>
      <c r="I25" s="6">
        <f t="shared" si="0"/>
        <v>360411423722</v>
      </c>
      <c r="K25" s="17">
        <v>3.0097327266038918E-3</v>
      </c>
    </row>
    <row r="26" spans="1:11" ht="21" x14ac:dyDescent="0.55000000000000004">
      <c r="A26" s="5" t="s">
        <v>75</v>
      </c>
      <c r="C26" s="6">
        <v>56095489720</v>
      </c>
      <c r="D26" s="6"/>
      <c r="E26" s="6">
        <v>602540417581</v>
      </c>
      <c r="F26" s="6"/>
      <c r="G26" s="6">
        <v>603164900000</v>
      </c>
      <c r="I26" s="6">
        <f t="shared" si="0"/>
        <v>55471007301</v>
      </c>
      <c r="K26" s="17">
        <v>4.6322867440594975E-4</v>
      </c>
    </row>
    <row r="27" spans="1:11" ht="21" x14ac:dyDescent="0.55000000000000004">
      <c r="A27" s="5" t="s">
        <v>75</v>
      </c>
      <c r="C27" s="6">
        <v>172352449393</v>
      </c>
      <c r="D27" s="6"/>
      <c r="E27" s="6">
        <v>4028540562</v>
      </c>
      <c r="F27" s="6"/>
      <c r="G27" s="6">
        <v>0</v>
      </c>
      <c r="I27" s="6">
        <f t="shared" si="0"/>
        <v>176380989955</v>
      </c>
      <c r="K27" s="17">
        <v>1.4729267800008179E-3</v>
      </c>
    </row>
    <row r="28" spans="1:11" ht="21" x14ac:dyDescent="0.55000000000000004">
      <c r="A28" s="5" t="s">
        <v>75</v>
      </c>
      <c r="C28" s="6">
        <v>2156133511</v>
      </c>
      <c r="D28" s="6"/>
      <c r="E28" s="6">
        <v>4033168132561</v>
      </c>
      <c r="F28" s="6"/>
      <c r="G28" s="6">
        <v>3932926816339</v>
      </c>
      <c r="I28" s="6">
        <f t="shared" si="0"/>
        <v>102397449733</v>
      </c>
      <c r="K28" s="17">
        <v>8.5510318291105486E-4</v>
      </c>
    </row>
    <row r="29" spans="1:11" ht="21" x14ac:dyDescent="0.55000000000000004">
      <c r="A29" s="5" t="s">
        <v>75</v>
      </c>
      <c r="C29" s="6">
        <v>632287126</v>
      </c>
      <c r="D29" s="6"/>
      <c r="E29" s="6">
        <v>1125868313</v>
      </c>
      <c r="F29" s="6"/>
      <c r="G29" s="6">
        <v>0</v>
      </c>
      <c r="I29" s="6">
        <f t="shared" si="0"/>
        <v>1758155439</v>
      </c>
      <c r="K29" s="17">
        <v>1.4682048389499834E-5</v>
      </c>
    </row>
    <row r="30" spans="1:11" ht="21" x14ac:dyDescent="0.55000000000000004">
      <c r="A30" s="5" t="s">
        <v>76</v>
      </c>
      <c r="C30" s="6">
        <v>9949675</v>
      </c>
      <c r="D30" s="6"/>
      <c r="E30" s="6">
        <v>0</v>
      </c>
      <c r="F30" s="6"/>
      <c r="G30" s="6">
        <v>0</v>
      </c>
      <c r="I30" s="6">
        <f t="shared" si="0"/>
        <v>9949675</v>
      </c>
      <c r="K30" s="17">
        <v>8.3087994707046354E-8</v>
      </c>
    </row>
    <row r="31" spans="1:11" ht="21" x14ac:dyDescent="0.55000000000000004">
      <c r="A31" s="5" t="s">
        <v>75</v>
      </c>
      <c r="C31" s="6">
        <v>71260208384</v>
      </c>
      <c r="D31" s="6"/>
      <c r="E31" s="6">
        <v>192589352447</v>
      </c>
      <c r="F31" s="6"/>
      <c r="G31" s="6">
        <v>0</v>
      </c>
      <c r="I31" s="6">
        <f t="shared" si="0"/>
        <v>263849560831</v>
      </c>
      <c r="K31" s="17">
        <v>2.2033615081681196E-3</v>
      </c>
    </row>
    <row r="32" spans="1:11" ht="21" x14ac:dyDescent="0.55000000000000004">
      <c r="A32" s="5" t="s">
        <v>75</v>
      </c>
      <c r="C32" s="6">
        <v>42817358636</v>
      </c>
      <c r="D32" s="6"/>
      <c r="E32" s="6">
        <v>114682784762</v>
      </c>
      <c r="F32" s="6"/>
      <c r="G32" s="6">
        <v>0</v>
      </c>
      <c r="I32" s="6">
        <f t="shared" si="0"/>
        <v>157500143398</v>
      </c>
      <c r="K32" s="17">
        <v>1.3152561345985739E-3</v>
      </c>
    </row>
    <row r="33" spans="1:11" ht="21" x14ac:dyDescent="0.55000000000000004">
      <c r="A33" s="5" t="s">
        <v>75</v>
      </c>
      <c r="C33" s="6">
        <v>515140029</v>
      </c>
      <c r="D33" s="6"/>
      <c r="E33" s="6">
        <v>179941115742</v>
      </c>
      <c r="F33" s="6"/>
      <c r="G33" s="6">
        <v>1350307484</v>
      </c>
      <c r="I33" s="6">
        <f t="shared" si="0"/>
        <v>179105948287</v>
      </c>
      <c r="K33" s="17">
        <v>1.4956824301568417E-3</v>
      </c>
    </row>
    <row r="34" spans="1:11" ht="21" x14ac:dyDescent="0.55000000000000004">
      <c r="A34" s="5" t="s">
        <v>75</v>
      </c>
      <c r="C34" s="6">
        <v>53927509</v>
      </c>
      <c r="D34" s="6"/>
      <c r="E34" s="6">
        <v>37387614</v>
      </c>
      <c r="F34" s="6"/>
      <c r="G34" s="6">
        <v>0</v>
      </c>
      <c r="I34" s="6">
        <f t="shared" si="0"/>
        <v>91315123</v>
      </c>
      <c r="K34" s="17">
        <v>7.6255661179860517E-7</v>
      </c>
    </row>
    <row r="35" spans="1:11" ht="21" x14ac:dyDescent="0.55000000000000004">
      <c r="A35" s="5" t="s">
        <v>75</v>
      </c>
      <c r="C35" s="6">
        <v>187140034689</v>
      </c>
      <c r="D35" s="6"/>
      <c r="E35" s="6">
        <v>1230823286651</v>
      </c>
      <c r="F35" s="6"/>
      <c r="G35" s="6">
        <v>990000000000</v>
      </c>
      <c r="I35" s="6">
        <f t="shared" si="0"/>
        <v>427963321340</v>
      </c>
      <c r="K35" s="17">
        <v>3.5738468018611563E-3</v>
      </c>
    </row>
    <row r="36" spans="1:11" ht="21" x14ac:dyDescent="0.55000000000000004">
      <c r="A36" s="5" t="s">
        <v>75</v>
      </c>
      <c r="C36" s="6">
        <v>9632371077</v>
      </c>
      <c r="D36" s="6"/>
      <c r="E36" s="6">
        <v>393294279453</v>
      </c>
      <c r="F36" s="6"/>
      <c r="G36" s="6">
        <v>402608500000</v>
      </c>
      <c r="I36" s="6">
        <f t="shared" si="0"/>
        <v>318150530</v>
      </c>
      <c r="K36" s="17">
        <v>2.6568193988933301E-6</v>
      </c>
    </row>
    <row r="37" spans="1:11" ht="21" x14ac:dyDescent="0.55000000000000004">
      <c r="A37" s="5" t="s">
        <v>75</v>
      </c>
      <c r="C37" s="6">
        <v>3983157</v>
      </c>
      <c r="D37" s="6"/>
      <c r="E37" s="6">
        <v>2245588681</v>
      </c>
      <c r="F37" s="6"/>
      <c r="G37" s="6">
        <v>460000000</v>
      </c>
      <c r="I37" s="6">
        <f t="shared" si="0"/>
        <v>1789571838</v>
      </c>
      <c r="K37" s="17">
        <v>1.4944401239600613E-5</v>
      </c>
    </row>
    <row r="38" spans="1:11" ht="21" x14ac:dyDescent="0.55000000000000004">
      <c r="A38" s="5" t="s">
        <v>75</v>
      </c>
      <c r="C38" s="6">
        <v>5074323029</v>
      </c>
      <c r="D38" s="6"/>
      <c r="E38" s="6">
        <v>440976292</v>
      </c>
      <c r="F38" s="6"/>
      <c r="G38" s="6">
        <v>0</v>
      </c>
      <c r="I38" s="6">
        <f t="shared" si="0"/>
        <v>5515299321</v>
      </c>
      <c r="K38" s="17">
        <v>4.6057299438526827E-5</v>
      </c>
    </row>
    <row r="39" spans="1:11" ht="21" x14ac:dyDescent="0.55000000000000004">
      <c r="A39" s="5" t="s">
        <v>75</v>
      </c>
      <c r="C39" s="6">
        <v>311492290</v>
      </c>
      <c r="D39" s="6"/>
      <c r="E39" s="6">
        <v>95734107302</v>
      </c>
      <c r="F39" s="6"/>
      <c r="G39" s="6">
        <v>80810000000</v>
      </c>
      <c r="I39" s="6">
        <f t="shared" si="0"/>
        <v>15235599592</v>
      </c>
      <c r="K39" s="17">
        <v>1.2722982592484414E-4</v>
      </c>
    </row>
    <row r="40" spans="1:11" ht="21" x14ac:dyDescent="0.55000000000000004">
      <c r="A40" s="5" t="s">
        <v>75</v>
      </c>
      <c r="C40" s="6">
        <v>1040277807</v>
      </c>
      <c r="D40" s="6"/>
      <c r="E40" s="6">
        <v>1241164813</v>
      </c>
      <c r="F40" s="6"/>
      <c r="G40" s="6">
        <v>0</v>
      </c>
      <c r="I40" s="6">
        <f t="shared" si="0"/>
        <v>2281442620</v>
      </c>
      <c r="K40" s="17">
        <v>1.9051928061468337E-5</v>
      </c>
    </row>
    <row r="41" spans="1:11" ht="21" x14ac:dyDescent="0.55000000000000004">
      <c r="A41" s="5" t="s">
        <v>75</v>
      </c>
      <c r="C41" s="6">
        <v>6400216488</v>
      </c>
      <c r="D41" s="6"/>
      <c r="E41" s="6">
        <v>807769266</v>
      </c>
      <c r="F41" s="6"/>
      <c r="G41" s="6">
        <v>0</v>
      </c>
      <c r="I41" s="6">
        <f t="shared" si="0"/>
        <v>7207985754</v>
      </c>
      <c r="K41" s="17">
        <v>6.0192627616160081E-5</v>
      </c>
    </row>
    <row r="42" spans="1:11" ht="21" x14ac:dyDescent="0.55000000000000004">
      <c r="A42" s="5" t="s">
        <v>75</v>
      </c>
      <c r="C42" s="6">
        <v>522462704</v>
      </c>
      <c r="D42" s="6"/>
      <c r="E42" s="6">
        <v>100816983884</v>
      </c>
      <c r="F42" s="6"/>
      <c r="G42" s="6">
        <v>0</v>
      </c>
      <c r="I42" s="6">
        <f t="shared" si="0"/>
        <v>101339446588</v>
      </c>
      <c r="K42" s="17">
        <v>8.4626798380035037E-4</v>
      </c>
    </row>
    <row r="43" spans="1:11" ht="21" x14ac:dyDescent="0.55000000000000004">
      <c r="A43" s="5" t="s">
        <v>75</v>
      </c>
      <c r="C43" s="6">
        <v>497599681</v>
      </c>
      <c r="D43" s="6"/>
      <c r="E43" s="6">
        <v>261294791425</v>
      </c>
      <c r="F43" s="6"/>
      <c r="G43" s="6">
        <v>100000000000</v>
      </c>
      <c r="I43" s="6">
        <f t="shared" si="0"/>
        <v>161792391106</v>
      </c>
      <c r="K43" s="17">
        <v>1.3510999440540222E-3</v>
      </c>
    </row>
    <row r="44" spans="1:11" ht="21" x14ac:dyDescent="0.55000000000000004">
      <c r="A44" s="5" t="s">
        <v>77</v>
      </c>
      <c r="C44" s="6">
        <v>6534209</v>
      </c>
      <c r="D44" s="6"/>
      <c r="E44" s="6">
        <v>0</v>
      </c>
      <c r="F44" s="6"/>
      <c r="G44" s="6">
        <v>0</v>
      </c>
      <c r="I44" s="6">
        <f t="shared" si="0"/>
        <v>6534209</v>
      </c>
      <c r="K44" s="17">
        <v>5.4566035856119389E-8</v>
      </c>
    </row>
    <row r="45" spans="1:11" ht="21" x14ac:dyDescent="0.55000000000000004">
      <c r="A45" s="5" t="s">
        <v>75</v>
      </c>
      <c r="C45" s="6">
        <v>9088338159</v>
      </c>
      <c r="D45" s="6"/>
      <c r="E45" s="6">
        <v>2642005057</v>
      </c>
      <c r="F45" s="6"/>
      <c r="G45" s="6">
        <v>0</v>
      </c>
      <c r="I45" s="6">
        <f t="shared" si="0"/>
        <v>11730343216</v>
      </c>
      <c r="K45" s="17">
        <v>9.7958043357481044E-5</v>
      </c>
    </row>
    <row r="46" spans="1:11" ht="21" x14ac:dyDescent="0.55000000000000004">
      <c r="A46" s="5" t="s">
        <v>75</v>
      </c>
      <c r="C46" s="6">
        <v>2213490825</v>
      </c>
      <c r="D46" s="6"/>
      <c r="E46" s="6">
        <v>690751958</v>
      </c>
      <c r="F46" s="6"/>
      <c r="G46" s="6">
        <v>0</v>
      </c>
      <c r="I46" s="6">
        <f t="shared" si="0"/>
        <v>2904242783</v>
      </c>
      <c r="K46" s="17">
        <v>2.4252823231098661E-5</v>
      </c>
    </row>
    <row r="47" spans="1:11" ht="21" x14ac:dyDescent="0.55000000000000004">
      <c r="A47" s="5" t="s">
        <v>75</v>
      </c>
      <c r="C47" s="6">
        <v>155159574186</v>
      </c>
      <c r="D47" s="6"/>
      <c r="E47" s="6">
        <v>1751269367288</v>
      </c>
      <c r="F47" s="6"/>
      <c r="G47" s="6">
        <v>1904965600000</v>
      </c>
      <c r="I47" s="6">
        <f t="shared" si="0"/>
        <v>1463341474</v>
      </c>
      <c r="K47" s="17">
        <v>1.2220108560964395E-5</v>
      </c>
    </row>
    <row r="48" spans="1:11" ht="21" x14ac:dyDescent="0.55000000000000004">
      <c r="A48" s="5" t="s">
        <v>78</v>
      </c>
      <c r="C48" s="6">
        <v>4230981</v>
      </c>
      <c r="D48" s="6"/>
      <c r="E48" s="6">
        <v>12751</v>
      </c>
      <c r="F48" s="6"/>
      <c r="G48" s="6">
        <v>0</v>
      </c>
      <c r="I48" s="6">
        <f t="shared" si="0"/>
        <v>4243732</v>
      </c>
      <c r="K48" s="17">
        <v>3.5438663268310099E-8</v>
      </c>
    </row>
    <row r="49" spans="1:11" ht="21" x14ac:dyDescent="0.55000000000000004">
      <c r="A49" s="5" t="s">
        <v>75</v>
      </c>
      <c r="C49" s="6">
        <v>1865143698</v>
      </c>
      <c r="D49" s="6"/>
      <c r="E49" s="6">
        <v>25949769731</v>
      </c>
      <c r="F49" s="6"/>
      <c r="G49" s="6">
        <v>27467000000</v>
      </c>
      <c r="I49" s="6">
        <f t="shared" si="0"/>
        <v>347913429</v>
      </c>
      <c r="K49" s="17">
        <v>2.905364159860734E-6</v>
      </c>
    </row>
    <row r="50" spans="1:11" ht="21" x14ac:dyDescent="0.55000000000000004">
      <c r="A50" s="5" t="s">
        <v>75</v>
      </c>
      <c r="C50" s="6">
        <v>6510993258</v>
      </c>
      <c r="D50" s="6"/>
      <c r="E50" s="6">
        <v>957239224</v>
      </c>
      <c r="F50" s="6"/>
      <c r="G50" s="6">
        <v>0</v>
      </c>
      <c r="I50" s="6">
        <f t="shared" si="0"/>
        <v>7468232482</v>
      </c>
      <c r="K50" s="17">
        <v>6.2365902497861251E-5</v>
      </c>
    </row>
    <row r="51" spans="1:11" ht="21" x14ac:dyDescent="0.55000000000000004">
      <c r="A51" s="5" t="s">
        <v>75</v>
      </c>
      <c r="C51" s="6">
        <v>1311057009</v>
      </c>
      <c r="D51" s="6"/>
      <c r="E51" s="6">
        <v>19371895264</v>
      </c>
      <c r="F51" s="6"/>
      <c r="G51" s="6">
        <v>20423000000</v>
      </c>
      <c r="I51" s="6">
        <f t="shared" si="0"/>
        <v>259952273</v>
      </c>
      <c r="K51" s="17">
        <v>2.1708159395265343E-6</v>
      </c>
    </row>
    <row r="52" spans="1:11" ht="21" x14ac:dyDescent="0.55000000000000004">
      <c r="A52" s="5" t="s">
        <v>79</v>
      </c>
      <c r="C52" s="6">
        <v>1657745</v>
      </c>
      <c r="D52" s="6"/>
      <c r="E52" s="6">
        <v>0</v>
      </c>
      <c r="F52" s="6"/>
      <c r="G52" s="6">
        <v>0</v>
      </c>
      <c r="I52" s="6">
        <f t="shared" si="0"/>
        <v>1657745</v>
      </c>
      <c r="K52" s="17">
        <v>1.3843538385488226E-8</v>
      </c>
    </row>
    <row r="53" spans="1:11" ht="21" x14ac:dyDescent="0.55000000000000004">
      <c r="A53" s="5" t="s">
        <v>80</v>
      </c>
      <c r="C53" s="6">
        <v>5103938</v>
      </c>
      <c r="D53" s="6"/>
      <c r="E53" s="6">
        <v>21582</v>
      </c>
      <c r="F53" s="6"/>
      <c r="G53" s="6">
        <v>0</v>
      </c>
      <c r="I53" s="6">
        <f t="shared" si="0"/>
        <v>5125520</v>
      </c>
      <c r="K53" s="17">
        <v>4.2802320541209661E-8</v>
      </c>
    </row>
    <row r="54" spans="1:11" ht="21" x14ac:dyDescent="0.55000000000000004">
      <c r="A54" s="5" t="s">
        <v>75</v>
      </c>
      <c r="C54" s="6">
        <v>191217326987</v>
      </c>
      <c r="D54" s="6"/>
      <c r="E54" s="6">
        <v>21178284495</v>
      </c>
      <c r="F54" s="6"/>
      <c r="G54" s="6">
        <v>22484850</v>
      </c>
      <c r="I54" s="6">
        <f t="shared" si="0"/>
        <v>212373126632</v>
      </c>
      <c r="K54" s="17">
        <v>1.7734908146767108E-3</v>
      </c>
    </row>
    <row r="55" spans="1:11" ht="21" x14ac:dyDescent="0.55000000000000004">
      <c r="A55" s="5" t="s">
        <v>75</v>
      </c>
      <c r="C55" s="6">
        <v>377265078212</v>
      </c>
      <c r="D55" s="6"/>
      <c r="E55" s="6">
        <v>7048274763</v>
      </c>
      <c r="F55" s="6"/>
      <c r="G55" s="6">
        <v>51339296</v>
      </c>
      <c r="I55" s="6">
        <f t="shared" si="0"/>
        <v>384262013679</v>
      </c>
      <c r="K55" s="17">
        <v>3.2089048294220391E-3</v>
      </c>
    </row>
    <row r="56" spans="1:11" ht="21" x14ac:dyDescent="0.55000000000000004">
      <c r="A56" s="5" t="s">
        <v>79</v>
      </c>
      <c r="C56" s="6">
        <v>192494699904</v>
      </c>
      <c r="D56" s="6"/>
      <c r="E56" s="6">
        <v>0</v>
      </c>
      <c r="F56" s="6"/>
      <c r="G56" s="6">
        <v>0</v>
      </c>
      <c r="I56" s="6">
        <f t="shared" si="0"/>
        <v>192494699904</v>
      </c>
      <c r="K56" s="17">
        <v>1.6074895518454653E-3</v>
      </c>
    </row>
    <row r="57" spans="1:11" ht="21" x14ac:dyDescent="0.55000000000000004">
      <c r="A57" s="5" t="s">
        <v>79</v>
      </c>
      <c r="C57" s="6">
        <v>41048775246</v>
      </c>
      <c r="D57" s="6"/>
      <c r="E57" s="6">
        <v>0</v>
      </c>
      <c r="F57" s="6"/>
      <c r="G57" s="6">
        <v>0</v>
      </c>
      <c r="I57" s="6">
        <f t="shared" si="0"/>
        <v>41048775246</v>
      </c>
      <c r="K57" s="17">
        <v>3.4279113844124393E-4</v>
      </c>
    </row>
    <row r="58" spans="1:11" ht="21" x14ac:dyDescent="0.55000000000000004">
      <c r="A58" s="5" t="s">
        <v>79</v>
      </c>
      <c r="C58" s="6">
        <v>177427158328</v>
      </c>
      <c r="D58" s="6"/>
      <c r="E58" s="6">
        <v>0</v>
      </c>
      <c r="F58" s="6"/>
      <c r="G58" s="6">
        <v>0</v>
      </c>
      <c r="I58" s="6">
        <f t="shared" si="0"/>
        <v>177427158328</v>
      </c>
      <c r="K58" s="17">
        <v>1.481663149001665E-3</v>
      </c>
    </row>
    <row r="59" spans="1:11" ht="21" x14ac:dyDescent="0.55000000000000004">
      <c r="A59" s="5" t="s">
        <v>79</v>
      </c>
      <c r="C59" s="6">
        <v>126496249698</v>
      </c>
      <c r="D59" s="6"/>
      <c r="E59" s="6">
        <v>0</v>
      </c>
      <c r="F59" s="6"/>
      <c r="G59" s="6">
        <v>0</v>
      </c>
      <c r="I59" s="6">
        <f t="shared" si="0"/>
        <v>126496249698</v>
      </c>
      <c r="K59" s="17">
        <v>1.0563480440686393E-3</v>
      </c>
    </row>
    <row r="60" spans="1:11" ht="21" x14ac:dyDescent="0.55000000000000004">
      <c r="A60" s="5" t="s">
        <v>79</v>
      </c>
      <c r="C60" s="6">
        <v>382282394190</v>
      </c>
      <c r="D60" s="6"/>
      <c r="E60" s="6">
        <v>0</v>
      </c>
      <c r="F60" s="6"/>
      <c r="G60" s="6">
        <v>0</v>
      </c>
      <c r="I60" s="6">
        <f t="shared" si="0"/>
        <v>382282394190</v>
      </c>
      <c r="K60" s="17">
        <v>3.1923733735077509E-3</v>
      </c>
    </row>
    <row r="61" spans="1:11" ht="21" x14ac:dyDescent="0.55000000000000004">
      <c r="A61" s="5" t="s">
        <v>79</v>
      </c>
      <c r="C61" s="6">
        <v>286799652643</v>
      </c>
      <c r="D61" s="6"/>
      <c r="E61" s="6">
        <v>0</v>
      </c>
      <c r="F61" s="6"/>
      <c r="G61" s="6">
        <v>0</v>
      </c>
      <c r="I61" s="6">
        <f t="shared" si="0"/>
        <v>286799652643</v>
      </c>
      <c r="K61" s="17">
        <v>2.3950137085667943E-3</v>
      </c>
    </row>
    <row r="62" spans="1:11" ht="21" x14ac:dyDescent="0.55000000000000004">
      <c r="A62" s="5" t="s">
        <v>79</v>
      </c>
      <c r="C62" s="6">
        <v>187326094013</v>
      </c>
      <c r="D62" s="6"/>
      <c r="E62" s="6">
        <v>0</v>
      </c>
      <c r="F62" s="6"/>
      <c r="G62" s="6">
        <v>187326094013</v>
      </c>
      <c r="I62" s="6">
        <f t="shared" si="0"/>
        <v>0</v>
      </c>
      <c r="K62" s="17">
        <v>0</v>
      </c>
    </row>
    <row r="63" spans="1:11" ht="21" x14ac:dyDescent="0.55000000000000004">
      <c r="A63" s="5" t="s">
        <v>79</v>
      </c>
      <c r="C63" s="6">
        <v>111540341205</v>
      </c>
      <c r="D63" s="6"/>
      <c r="E63" s="6">
        <v>0</v>
      </c>
      <c r="F63" s="6"/>
      <c r="G63" s="6">
        <v>111540341205</v>
      </c>
      <c r="I63" s="6">
        <f t="shared" si="0"/>
        <v>0</v>
      </c>
      <c r="K63" s="17">
        <v>0</v>
      </c>
    </row>
    <row r="64" spans="1:11" ht="21" x14ac:dyDescent="0.55000000000000004">
      <c r="A64" s="5" t="s">
        <v>79</v>
      </c>
      <c r="C64" s="6">
        <v>132077929835</v>
      </c>
      <c r="D64" s="6"/>
      <c r="E64" s="6">
        <v>0</v>
      </c>
      <c r="F64" s="6"/>
      <c r="G64" s="6">
        <v>132077929835</v>
      </c>
      <c r="I64" s="6">
        <f t="shared" si="0"/>
        <v>0</v>
      </c>
      <c r="K64" s="17">
        <v>0</v>
      </c>
    </row>
    <row r="65" spans="1:11" ht="21" x14ac:dyDescent="0.55000000000000004">
      <c r="A65" s="5" t="s">
        <v>79</v>
      </c>
      <c r="C65" s="6">
        <v>12476542369</v>
      </c>
      <c r="D65" s="6"/>
      <c r="E65" s="6">
        <v>0</v>
      </c>
      <c r="F65" s="6"/>
      <c r="G65" s="6">
        <v>0</v>
      </c>
      <c r="I65" s="6">
        <f t="shared" si="0"/>
        <v>12476542369</v>
      </c>
      <c r="K65" s="17">
        <v>1.0418942189747018E-4</v>
      </c>
    </row>
    <row r="66" spans="1:11" ht="21" x14ac:dyDescent="0.55000000000000004">
      <c r="A66" s="5" t="s">
        <v>79</v>
      </c>
      <c r="C66" s="6">
        <v>373753891753</v>
      </c>
      <c r="D66" s="6"/>
      <c r="E66" s="6">
        <v>0</v>
      </c>
      <c r="F66" s="6"/>
      <c r="G66" s="6">
        <v>0</v>
      </c>
      <c r="I66" s="6">
        <f t="shared" si="0"/>
        <v>373753891753</v>
      </c>
      <c r="K66" s="17">
        <v>3.1211533421655726E-3</v>
      </c>
    </row>
    <row r="67" spans="1:11" ht="21" x14ac:dyDescent="0.55000000000000004">
      <c r="A67" s="5" t="s">
        <v>79</v>
      </c>
      <c r="C67" s="6">
        <v>77503239972</v>
      </c>
      <c r="D67" s="6"/>
      <c r="E67" s="6">
        <v>0</v>
      </c>
      <c r="F67" s="6"/>
      <c r="G67" s="6">
        <v>0</v>
      </c>
      <c r="I67" s="6">
        <f t="shared" si="0"/>
        <v>77503239972</v>
      </c>
      <c r="K67" s="17">
        <v>6.4721599374577353E-4</v>
      </c>
    </row>
    <row r="68" spans="1:11" ht="21" x14ac:dyDescent="0.55000000000000004">
      <c r="A68" s="5" t="s">
        <v>79</v>
      </c>
      <c r="C68" s="6">
        <v>95127533602</v>
      </c>
      <c r="D68" s="6"/>
      <c r="E68" s="6">
        <v>0</v>
      </c>
      <c r="F68" s="6"/>
      <c r="G68" s="6">
        <v>0</v>
      </c>
      <c r="I68" s="6">
        <f t="shared" si="0"/>
        <v>95127533602</v>
      </c>
      <c r="K68" s="17">
        <v>7.9439338555453828E-4</v>
      </c>
    </row>
    <row r="69" spans="1:11" ht="21" x14ac:dyDescent="0.55000000000000004">
      <c r="A69" s="5" t="s">
        <v>79</v>
      </c>
      <c r="C69" s="6">
        <v>537565347369</v>
      </c>
      <c r="D69" s="6"/>
      <c r="E69" s="6">
        <v>0</v>
      </c>
      <c r="F69" s="6"/>
      <c r="G69" s="6">
        <v>0</v>
      </c>
      <c r="I69" s="6">
        <f t="shared" si="0"/>
        <v>537565347369</v>
      </c>
      <c r="K69" s="17">
        <v>4.4891141406012769E-3</v>
      </c>
    </row>
    <row r="70" spans="1:11" ht="21" x14ac:dyDescent="0.55000000000000004">
      <c r="A70" s="5" t="s">
        <v>79</v>
      </c>
      <c r="C70" s="6">
        <v>248963563676</v>
      </c>
      <c r="D70" s="6"/>
      <c r="E70" s="6">
        <v>0</v>
      </c>
      <c r="F70" s="6"/>
      <c r="G70" s="6">
        <v>0</v>
      </c>
      <c r="I70" s="6">
        <f t="shared" si="0"/>
        <v>248963563676</v>
      </c>
      <c r="K70" s="17">
        <v>2.0790511510133634E-3</v>
      </c>
    </row>
    <row r="71" spans="1:11" ht="21" x14ac:dyDescent="0.55000000000000004">
      <c r="A71" s="5" t="s">
        <v>79</v>
      </c>
      <c r="C71" s="6">
        <v>263765070801</v>
      </c>
      <c r="D71" s="6"/>
      <c r="E71" s="6">
        <v>0</v>
      </c>
      <c r="F71" s="6"/>
      <c r="G71" s="6">
        <v>0</v>
      </c>
      <c r="I71" s="6">
        <f t="shared" si="0"/>
        <v>263765070801</v>
      </c>
      <c r="K71" s="17">
        <v>2.2026559467135556E-3</v>
      </c>
    </row>
    <row r="72" spans="1:11" ht="21" x14ac:dyDescent="0.55000000000000004">
      <c r="A72" s="5" t="s">
        <v>79</v>
      </c>
      <c r="C72" s="6">
        <v>186245929554</v>
      </c>
      <c r="D72" s="6"/>
      <c r="E72" s="6">
        <v>0</v>
      </c>
      <c r="F72" s="6"/>
      <c r="G72" s="6">
        <v>0</v>
      </c>
      <c r="I72" s="6">
        <f t="shared" si="0"/>
        <v>186245929554</v>
      </c>
      <c r="K72" s="17">
        <v>1.5553071642030198E-3</v>
      </c>
    </row>
    <row r="73" spans="1:11" ht="21" x14ac:dyDescent="0.55000000000000004">
      <c r="A73" s="5" t="s">
        <v>79</v>
      </c>
      <c r="C73" s="6">
        <v>906715147438</v>
      </c>
      <c r="D73" s="6"/>
      <c r="E73" s="6">
        <v>0</v>
      </c>
      <c r="F73" s="6"/>
      <c r="G73" s="6">
        <v>0</v>
      </c>
      <c r="I73" s="6">
        <f t="shared" ref="I73:I77" si="1">C73+E73-G73</f>
        <v>906715147438</v>
      </c>
      <c r="K73" s="17">
        <v>7.5718195188412994E-3</v>
      </c>
    </row>
    <row r="74" spans="1:11" ht="21" x14ac:dyDescent="0.55000000000000004">
      <c r="A74" s="5" t="s">
        <v>79</v>
      </c>
      <c r="C74" s="6">
        <v>238622595071</v>
      </c>
      <c r="D74" s="6"/>
      <c r="E74" s="6">
        <v>0</v>
      </c>
      <c r="F74" s="6"/>
      <c r="G74" s="6">
        <v>0</v>
      </c>
      <c r="I74" s="6">
        <f t="shared" si="1"/>
        <v>238622595071</v>
      </c>
      <c r="K74" s="17">
        <v>1.9926955318883195E-3</v>
      </c>
    </row>
    <row r="75" spans="1:11" ht="21" x14ac:dyDescent="0.55000000000000004">
      <c r="A75" s="5" t="s">
        <v>79</v>
      </c>
      <c r="C75" s="6">
        <v>275985509487</v>
      </c>
      <c r="D75" s="6"/>
      <c r="E75" s="6">
        <v>0</v>
      </c>
      <c r="F75" s="6"/>
      <c r="G75" s="6">
        <v>0</v>
      </c>
      <c r="I75" s="6">
        <f t="shared" si="1"/>
        <v>275985509487</v>
      </c>
      <c r="K75" s="17">
        <v>2.3047066915730763E-3</v>
      </c>
    </row>
    <row r="76" spans="1:11" ht="21" x14ac:dyDescent="0.55000000000000004">
      <c r="A76" s="5" t="s">
        <v>79</v>
      </c>
      <c r="C76" s="6">
        <v>405201119777</v>
      </c>
      <c r="D76" s="6"/>
      <c r="E76" s="6">
        <v>0</v>
      </c>
      <c r="F76" s="6"/>
      <c r="G76" s="6">
        <v>0</v>
      </c>
      <c r="I76" s="6">
        <f t="shared" si="1"/>
        <v>405201119777</v>
      </c>
      <c r="K76" s="17">
        <v>3.3837636400506181E-3</v>
      </c>
    </row>
    <row r="77" spans="1:11" ht="21.75" thickBot="1" x14ac:dyDescent="0.6">
      <c r="A77" s="5" t="s">
        <v>75</v>
      </c>
      <c r="C77" s="6">
        <v>217356968</v>
      </c>
      <c r="D77" s="6"/>
      <c r="E77" s="6">
        <v>913382159</v>
      </c>
      <c r="F77" s="6"/>
      <c r="G77" s="6">
        <v>0</v>
      </c>
      <c r="I77" s="6">
        <f t="shared" si="1"/>
        <v>1130739127</v>
      </c>
      <c r="K77" s="17">
        <v>9.442604567408104E-6</v>
      </c>
    </row>
    <row r="78" spans="1:11" ht="24.75" thickBot="1" x14ac:dyDescent="0.5">
      <c r="A78" s="9" t="s">
        <v>48</v>
      </c>
      <c r="B78" s="9"/>
      <c r="C78" s="10">
        <f>SUM(C8:C77)</f>
        <v>7393768116457</v>
      </c>
      <c r="D78" s="9"/>
      <c r="E78" s="10">
        <f>SUM(E8:E77)</f>
        <v>103427710643050</v>
      </c>
      <c r="F78" s="9"/>
      <c r="G78" s="10">
        <f>SUM(G8:G77)</f>
        <v>98764647291809</v>
      </c>
      <c r="H78" s="9"/>
      <c r="I78" s="10">
        <f>SUM(I8:I77)</f>
        <v>12056831467698</v>
      </c>
      <c r="J78" s="9"/>
      <c r="K78" s="22">
        <f>SUM(K8:K77)</f>
        <v>0.10068448961115226</v>
      </c>
    </row>
    <row r="79" spans="1:11" ht="19.5" thickTop="1" x14ac:dyDescent="0.45"/>
    <row r="82" spans="9:9" x14ac:dyDescent="0.45">
      <c r="I82" s="6"/>
    </row>
  </sheetData>
  <mergeCells count="13">
    <mergeCell ref="A5:K5"/>
    <mergeCell ref="I7"/>
    <mergeCell ref="K7"/>
    <mergeCell ref="I6:K6"/>
    <mergeCell ref="A2:K2"/>
    <mergeCell ref="A3:K3"/>
    <mergeCell ref="A4:K4"/>
    <mergeCell ref="C7"/>
    <mergeCell ref="C6"/>
    <mergeCell ref="E7"/>
    <mergeCell ref="G7"/>
    <mergeCell ref="E6:G6"/>
    <mergeCell ref="A6:A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I23"/>
  <sheetViews>
    <sheetView rightToLeft="1" workbookViewId="0">
      <selection activeCell="E17" sqref="E17"/>
    </sheetView>
  </sheetViews>
  <sheetFormatPr defaultRowHeight="18.75" x14ac:dyDescent="0.45"/>
  <cols>
    <col min="1" max="1" width="57.5703125" style="1" bestFit="1" customWidth="1"/>
    <col min="2" max="2" width="1.140625" style="1" customWidth="1"/>
    <col min="3" max="3" width="14.42578125" style="1" customWidth="1"/>
    <col min="4" max="4" width="1" style="1" customWidth="1"/>
    <col min="5" max="5" width="26.7109375" style="1" bestFit="1" customWidth="1"/>
    <col min="6" max="6" width="1" style="1" customWidth="1"/>
    <col min="7" max="7" width="23" style="1" customWidth="1"/>
    <col min="8" max="8" width="1" style="1" customWidth="1"/>
    <col min="9" max="9" width="34.28515625" style="1" bestFit="1" customWidth="1"/>
    <col min="10" max="10" width="1" style="1" customWidth="1"/>
    <col min="11" max="11" width="9.140625" style="1" customWidth="1"/>
    <col min="12" max="16384" width="9.140625" style="1"/>
  </cols>
  <sheetData>
    <row r="2" spans="1:9" ht="26.25" x14ac:dyDescent="0.45">
      <c r="A2" s="65" t="s">
        <v>0</v>
      </c>
      <c r="B2" s="65"/>
      <c r="C2" s="65"/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</row>
    <row r="3" spans="1:9" ht="26.25" x14ac:dyDescent="0.45">
      <c r="A3" s="65" t="s">
        <v>81</v>
      </c>
      <c r="B3" s="65"/>
      <c r="C3" s="65"/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</row>
    <row r="4" spans="1:9" ht="26.25" x14ac:dyDescent="0.45">
      <c r="A4" s="65" t="s">
        <v>2</v>
      </c>
      <c r="B4" s="65"/>
      <c r="C4" s="65"/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</row>
    <row r="6" spans="1:9" ht="27" thickBot="1" x14ac:dyDescent="0.5">
      <c r="A6" s="64" t="s">
        <v>85</v>
      </c>
      <c r="B6" s="23"/>
      <c r="C6" s="24" t="s">
        <v>128</v>
      </c>
      <c r="E6" s="64" t="s">
        <v>70</v>
      </c>
      <c r="G6" s="64" t="s">
        <v>111</v>
      </c>
      <c r="I6" s="64" t="s">
        <v>13</v>
      </c>
    </row>
    <row r="7" spans="1:9" ht="21" x14ac:dyDescent="0.55000000000000004">
      <c r="A7" s="2" t="s">
        <v>129</v>
      </c>
      <c r="B7" s="2"/>
      <c r="C7" s="5" t="s">
        <v>130</v>
      </c>
      <c r="E7" s="6">
        <f>'سرمایه‌گذاری در سهام'!$I$15</f>
        <v>4311409476913</v>
      </c>
      <c r="F7" s="4"/>
      <c r="G7" s="17">
        <f>E7/$E$12</f>
        <v>0.26050083879770569</v>
      </c>
      <c r="H7" s="4"/>
      <c r="I7" s="17">
        <v>3.6003826034283218E-2</v>
      </c>
    </row>
    <row r="8" spans="1:9" ht="21" x14ac:dyDescent="0.55000000000000004">
      <c r="A8" s="2" t="s">
        <v>131</v>
      </c>
      <c r="B8" s="2"/>
      <c r="C8" s="25" t="s">
        <v>132</v>
      </c>
      <c r="E8" s="6">
        <f>'سرمایه‌گذاری در صندوق '!$I$37</f>
        <v>11474563027667</v>
      </c>
      <c r="F8" s="4"/>
      <c r="G8" s="17">
        <f>E8/$E$12</f>
        <v>0.69330767804607507</v>
      </c>
      <c r="H8" s="4"/>
      <c r="I8" s="17">
        <v>9.5822067766883387E-2</v>
      </c>
    </row>
    <row r="9" spans="1:9" ht="21" x14ac:dyDescent="0.55000000000000004">
      <c r="A9" s="2" t="s">
        <v>119</v>
      </c>
      <c r="B9" s="2"/>
      <c r="C9" s="25" t="s">
        <v>134</v>
      </c>
      <c r="E9" s="6">
        <f>'سرمایه‌گذاری در اوراق بهادار'!$I$26</f>
        <v>33269575543</v>
      </c>
      <c r="F9" s="4"/>
      <c r="G9" s="17">
        <f>E9/$E$12</f>
        <v>2.0101900276010415E-3</v>
      </c>
      <c r="H9" s="4"/>
      <c r="I9" s="17">
        <v>2.7782840310085135E-4</v>
      </c>
    </row>
    <row r="10" spans="1:9" ht="21" x14ac:dyDescent="0.55000000000000004">
      <c r="A10" s="2" t="s">
        <v>136</v>
      </c>
      <c r="B10" s="2"/>
      <c r="C10" s="25" t="s">
        <v>135</v>
      </c>
      <c r="E10" s="6">
        <f>'درآمد سپرده بانکی'!$C$97</f>
        <v>178006602499</v>
      </c>
      <c r="F10" s="4"/>
      <c r="G10" s="17">
        <f>E10/$E$12</f>
        <v>1.0755385103370221E-2</v>
      </c>
      <c r="H10" s="4"/>
      <c r="I10" s="17">
        <v>1.48650198586951E-3</v>
      </c>
    </row>
    <row r="11" spans="1:9" ht="21.75" thickBot="1" x14ac:dyDescent="0.6">
      <c r="A11" s="2" t="s">
        <v>118</v>
      </c>
      <c r="B11" s="2"/>
      <c r="C11" s="25" t="s">
        <v>137</v>
      </c>
      <c r="E11" s="58">
        <f>'سایر درآمدها'!$C$10</f>
        <v>553214251822</v>
      </c>
      <c r="F11" s="4"/>
      <c r="G11" s="17">
        <f>E11/$E$12</f>
        <v>3.3425908025247926E-2</v>
      </c>
      <c r="H11" s="4"/>
      <c r="I11" s="17">
        <v>4.6197954030909498E-3</v>
      </c>
    </row>
    <row r="12" spans="1:9" ht="27" thickBot="1" x14ac:dyDescent="0.7">
      <c r="A12" s="1" t="s">
        <v>48</v>
      </c>
      <c r="E12" s="54">
        <f>SUM(E7:E11)</f>
        <v>16550462934444</v>
      </c>
      <c r="F12" s="55"/>
      <c r="G12" s="56">
        <f>SUM(G7:G11)</f>
        <v>1</v>
      </c>
      <c r="H12" s="55"/>
      <c r="I12" s="57">
        <f>SUM(I7:I11)</f>
        <v>0.1382100195932279</v>
      </c>
    </row>
    <row r="13" spans="1:9" ht="19.5" thickTop="1" x14ac:dyDescent="0.45"/>
    <row r="14" spans="1:9" x14ac:dyDescent="0.45">
      <c r="I14" s="4"/>
    </row>
    <row r="17" spans="1:5" x14ac:dyDescent="0.45">
      <c r="A17" s="27"/>
      <c r="E17" s="6"/>
    </row>
    <row r="18" spans="1:5" x14ac:dyDescent="0.45">
      <c r="A18" s="27"/>
      <c r="E18" s="6"/>
    </row>
    <row r="19" spans="1:5" x14ac:dyDescent="0.45">
      <c r="A19" s="27"/>
      <c r="E19" s="6"/>
    </row>
    <row r="20" spans="1:5" x14ac:dyDescent="0.45">
      <c r="A20" s="27"/>
      <c r="E20" s="6"/>
    </row>
    <row r="21" spans="1:5" x14ac:dyDescent="0.45">
      <c r="A21" s="27"/>
      <c r="E21" s="6"/>
    </row>
    <row r="23" spans="1:5" x14ac:dyDescent="0.45">
      <c r="E23" s="51"/>
    </row>
  </sheetData>
  <mergeCells count="7">
    <mergeCell ref="A6"/>
    <mergeCell ref="E6"/>
    <mergeCell ref="G6"/>
    <mergeCell ref="I6"/>
    <mergeCell ref="A2:I2"/>
    <mergeCell ref="A3:I3"/>
    <mergeCell ref="A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6"/>
  <sheetViews>
    <sheetView rightToLeft="1" workbookViewId="0">
      <selection activeCell="K20" sqref="K20"/>
    </sheetView>
  </sheetViews>
  <sheetFormatPr defaultRowHeight="18.75" x14ac:dyDescent="0.45"/>
  <cols>
    <col min="1" max="1" width="30.7109375" style="1" bestFit="1" customWidth="1"/>
    <col min="2" max="2" width="1" style="1" customWidth="1"/>
    <col min="3" max="3" width="22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2.85546875" style="1" bestFit="1" customWidth="1"/>
    <col min="14" max="14" width="1" style="1" customWidth="1"/>
    <col min="15" max="15" width="24" style="1" customWidth="1"/>
    <col min="16" max="16" width="1" style="1" customWidth="1"/>
    <col min="17" max="17" width="23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</row>
    <row r="3" spans="1:21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  <c r="R3" s="65" t="s">
        <v>81</v>
      </c>
      <c r="S3" s="65" t="s">
        <v>81</v>
      </c>
      <c r="T3" s="65" t="s">
        <v>81</v>
      </c>
      <c r="U3" s="65" t="s">
        <v>81</v>
      </c>
    </row>
    <row r="4" spans="1:21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</row>
    <row r="6" spans="1:21" ht="26.25" x14ac:dyDescent="0.45">
      <c r="A6" s="64" t="s">
        <v>3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H6" s="64" t="s">
        <v>83</v>
      </c>
      <c r="I6" s="64" t="s">
        <v>83</v>
      </c>
      <c r="J6" s="64" t="s">
        <v>83</v>
      </c>
      <c r="K6" s="64" t="s">
        <v>83</v>
      </c>
      <c r="M6" s="64" t="s">
        <v>122</v>
      </c>
      <c r="N6" s="64" t="s">
        <v>84</v>
      </c>
      <c r="O6" s="64" t="s">
        <v>84</v>
      </c>
      <c r="P6" s="64" t="s">
        <v>84</v>
      </c>
      <c r="Q6" s="64" t="s">
        <v>84</v>
      </c>
      <c r="R6" s="64" t="s">
        <v>84</v>
      </c>
      <c r="S6" s="64" t="s">
        <v>84</v>
      </c>
      <c r="T6" s="64" t="s">
        <v>84</v>
      </c>
      <c r="U6" s="64" t="s">
        <v>84</v>
      </c>
    </row>
    <row r="7" spans="1:21" ht="27" thickBot="1" x14ac:dyDescent="0.5">
      <c r="A7" s="64" t="s">
        <v>3</v>
      </c>
      <c r="C7" s="64" t="s">
        <v>108</v>
      </c>
      <c r="E7" s="64" t="s">
        <v>109</v>
      </c>
      <c r="G7" s="64" t="s">
        <v>110</v>
      </c>
      <c r="I7" s="64" t="s">
        <v>70</v>
      </c>
      <c r="K7" s="64" t="s">
        <v>111</v>
      </c>
      <c r="M7" s="64" t="s">
        <v>108</v>
      </c>
      <c r="O7" s="64" t="s">
        <v>109</v>
      </c>
      <c r="Q7" s="64" t="s">
        <v>110</v>
      </c>
      <c r="S7" s="64" t="s">
        <v>70</v>
      </c>
      <c r="U7" s="64" t="s">
        <v>111</v>
      </c>
    </row>
    <row r="8" spans="1:21" ht="21" x14ac:dyDescent="0.55000000000000004">
      <c r="A8" s="5" t="s">
        <v>45</v>
      </c>
      <c r="C8" s="7">
        <f>IFERROR(VLOOKUP(A8,'درآمد سود سهام'!$A$8:$M$12,13,0),0)</f>
        <v>0</v>
      </c>
      <c r="E8" s="7">
        <f>IFERROR(VLOOKUP(A8,'درآمد ناشی از تغییر قیمت اوراق'!$A$8:$I$50,9,0),0)</f>
        <v>31570349859</v>
      </c>
      <c r="G8" s="7">
        <f>IFERROR(VLOOKUP(A8,'درآمد ناشی از فروش'!$A$8:$I$46,9,0),0)</f>
        <v>-1069011369</v>
      </c>
      <c r="I8" s="7">
        <f>C8+E8+G8</f>
        <v>30501338490</v>
      </c>
      <c r="K8" s="17">
        <f>I8/$I$15</f>
        <v>7.0745631221832304E-3</v>
      </c>
      <c r="M8" s="7">
        <f>IFERROR(VLOOKUP(A8,'درآمد سود سهام'!$A$8:$S$12,19,0),0)</f>
        <v>134632552692</v>
      </c>
      <c r="O8" s="7">
        <f>IFERROR(VLOOKUP(A8,'درآمد ناشی از تغییر قیمت اوراق'!$A$8:$Q$50,17,0),0)</f>
        <v>-143965684343</v>
      </c>
      <c r="Q8" s="7">
        <f>IFERROR(VLOOKUP(A8,'درآمد ناشی از فروش'!$A$8:$Q$46,17,0),0)</f>
        <v>-5750423691</v>
      </c>
      <c r="S8" s="7">
        <f>M8+O8+Q8</f>
        <v>-15083555342</v>
      </c>
      <c r="U8" s="17">
        <f>S8/$S$15</f>
        <v>-8.1944609238564885E-3</v>
      </c>
    </row>
    <row r="9" spans="1:21" ht="21" x14ac:dyDescent="0.55000000000000004">
      <c r="A9" s="5" t="s">
        <v>43</v>
      </c>
      <c r="C9" s="7">
        <f>IFERROR(VLOOKUP(A9,'درآمد سود سهام'!$A$8:$M$12,13,0),0)</f>
        <v>0</v>
      </c>
      <c r="E9" s="7">
        <f>IFERROR(VLOOKUP(A9,'درآمد ناشی از تغییر قیمت اوراق'!$A$8:$I$50,9,0),0)</f>
        <v>1744089380190</v>
      </c>
      <c r="G9" s="7">
        <f>IFERROR(VLOOKUP(A9,'درآمد ناشی از فروش'!$A$8:$I$46,9,0),0)</f>
        <v>17639492451</v>
      </c>
      <c r="I9" s="7">
        <f t="shared" ref="I9:I14" si="0">C9+E9+G9</f>
        <v>1761728872641</v>
      </c>
      <c r="K9" s="17">
        <f t="shared" ref="K9:K14" si="1">I9/$I$15</f>
        <v>0.40862016982492938</v>
      </c>
      <c r="M9" s="7">
        <f>IFERROR(VLOOKUP(A9,'درآمد سود سهام'!$A$8:$S$12,19,0),0)</f>
        <v>375191205604</v>
      </c>
      <c r="O9" s="7">
        <f>IFERROR(VLOOKUP(A9,'درآمد ناشی از تغییر قیمت اوراق'!$A$8:$Q$50,17,0),0)</f>
        <v>1119398760860</v>
      </c>
      <c r="Q9" s="7">
        <f>IFERROR(VLOOKUP(A9,'درآمد ناشی از فروش'!$A$8:$Q$46,17,0),0)</f>
        <v>-30268165915</v>
      </c>
      <c r="S9" s="7">
        <f t="shared" ref="S9:S14" si="2">M9+O9+Q9</f>
        <v>1464321800549</v>
      </c>
      <c r="U9" s="17">
        <f t="shared" ref="U9:U14" si="3">S9/$S$15</f>
        <v>0.79552383390260484</v>
      </c>
    </row>
    <row r="10" spans="1:21" ht="21" x14ac:dyDescent="0.55000000000000004">
      <c r="A10" s="5" t="s">
        <v>18</v>
      </c>
      <c r="C10" s="7">
        <f>IFERROR(VLOOKUP(A10,'درآمد سود سهام'!$A$8:$M$12,13,0),0)</f>
        <v>0</v>
      </c>
      <c r="E10" s="7">
        <f>IFERROR(VLOOKUP(A10,'درآمد ناشی از تغییر قیمت اوراق'!$A$8:$I$50,9,0),0)</f>
        <v>830809709136</v>
      </c>
      <c r="G10" s="7">
        <f>IFERROR(VLOOKUP(A10,'درآمد ناشی از فروش'!$A$8:$I$46,9,0),0)</f>
        <v>89904308789</v>
      </c>
      <c r="I10" s="7">
        <f t="shared" si="0"/>
        <v>920714017925</v>
      </c>
      <c r="K10" s="17">
        <f t="shared" si="1"/>
        <v>0.21355290488071149</v>
      </c>
      <c r="M10" s="7">
        <f>IFERROR(VLOOKUP(A10,'درآمد سود سهام'!$A$8:$S$12,19,0),0)</f>
        <v>127544444150</v>
      </c>
      <c r="O10" s="7">
        <f>IFERROR(VLOOKUP(A10,'درآمد ناشی از تغییر قیمت اوراق'!$A$8:$Q$50,17,0),0)</f>
        <v>1078042087839</v>
      </c>
      <c r="Q10" s="7">
        <f>IFERROR(VLOOKUP(A10,'درآمد ناشی از فروش'!$A$8:$Q$46,17,0),0)</f>
        <v>112301713624</v>
      </c>
      <c r="S10" s="7">
        <f t="shared" si="2"/>
        <v>1317888245613</v>
      </c>
      <c r="U10" s="17">
        <f t="shared" si="3"/>
        <v>0.71597070357906545</v>
      </c>
    </row>
    <row r="11" spans="1:21" ht="21" x14ac:dyDescent="0.55000000000000004">
      <c r="A11" s="5" t="s">
        <v>38</v>
      </c>
      <c r="C11" s="7">
        <f>IFERROR(VLOOKUP(A11,'درآمد سود سهام'!$A$8:$M$12,13,0),0)</f>
        <v>770822678489</v>
      </c>
      <c r="E11" s="7">
        <f>IFERROR(VLOOKUP(A11,'درآمد ناشی از تغییر قیمت اوراق'!$A$8:$I$50,9,0),0)</f>
        <v>709330354015</v>
      </c>
      <c r="G11" s="7">
        <f>IFERROR(VLOOKUP(A11,'درآمد ناشی از فروش'!$A$8:$I$46,9,0),0)</f>
        <v>-14612711922</v>
      </c>
      <c r="I11" s="7">
        <f t="shared" si="0"/>
        <v>1465540320582</v>
      </c>
      <c r="K11" s="17">
        <f t="shared" si="1"/>
        <v>0.33992139425163981</v>
      </c>
      <c r="M11" s="7">
        <f>IFERROR(VLOOKUP(A11,'درآمد سود سهام'!$A$8:$S$12,19,0),0)</f>
        <v>770822678489</v>
      </c>
      <c r="O11" s="7">
        <f>IFERROR(VLOOKUP(A11,'درآمد ناشی از تغییر قیمت اوراق'!$A$8:$Q$50,17,0),0)</f>
        <v>-1954698794168</v>
      </c>
      <c r="Q11" s="7">
        <f>IFERROR(VLOOKUP(A11,'درآمد ناشی از فروش'!$A$8:$Q$46,17,0),0)</f>
        <v>-15564404186</v>
      </c>
      <c r="S11" s="7">
        <f t="shared" si="2"/>
        <v>-1199440519865</v>
      </c>
      <c r="U11" s="17">
        <f t="shared" si="3"/>
        <v>-0.65162146772888174</v>
      </c>
    </row>
    <row r="12" spans="1:21" ht="21" x14ac:dyDescent="0.55000000000000004">
      <c r="A12" s="5" t="s">
        <v>40</v>
      </c>
      <c r="C12" s="7">
        <f>IFERROR(VLOOKUP(A12,'درآمد سود سهام'!$A$8:$M$12,13,0),0)</f>
        <v>9440993043</v>
      </c>
      <c r="E12" s="7">
        <f>IFERROR(VLOOKUP(A12,'درآمد ناشی از تغییر قیمت اوراق'!$A$8:$I$50,9,0),0)</f>
        <v>0</v>
      </c>
      <c r="G12" s="7">
        <f>IFERROR(VLOOKUP(A12,'درآمد ناشی از فروش'!$A$8:$I$46,9,0),0)</f>
        <v>-10313615347</v>
      </c>
      <c r="I12" s="7">
        <f t="shared" si="0"/>
        <v>-872622304</v>
      </c>
      <c r="K12" s="17">
        <f t="shared" si="1"/>
        <v>-2.0239838240203615E-4</v>
      </c>
      <c r="M12" s="7">
        <f>IFERROR(VLOOKUP(A12,'درآمد سود سهام'!$A$8:$S$12,19,0),0)</f>
        <v>9440993043</v>
      </c>
      <c r="O12" s="7">
        <f>IFERROR(VLOOKUP(A12,'درآمد ناشی از تغییر قیمت اوراق'!$A$8:$Q$50,17,0),0)</f>
        <v>0</v>
      </c>
      <c r="Q12" s="7">
        <f>IFERROR(VLOOKUP(A12,'درآمد ناشی از فروش'!$A$8:$Q$46,17,0),0)</f>
        <v>155107039875</v>
      </c>
      <c r="S12" s="7">
        <f t="shared" si="2"/>
        <v>164548032918</v>
      </c>
      <c r="U12" s="17">
        <f t="shared" si="3"/>
        <v>8.9394204169453706E-2</v>
      </c>
    </row>
    <row r="13" spans="1:21" ht="21" x14ac:dyDescent="0.55000000000000004">
      <c r="A13" s="61" t="s">
        <v>103</v>
      </c>
      <c r="C13" s="7">
        <f>IFERROR(VLOOKUP(A13,'درآمد سود سهام'!$A$8:$M$12,13,0),0)</f>
        <v>0</v>
      </c>
      <c r="E13" s="7">
        <f>IFERROR(VLOOKUP(A13,'درآمد ناشی از تغییر قیمت اوراق'!$A$8:$I$50,9,0),0)</f>
        <v>0</v>
      </c>
      <c r="G13" s="7">
        <f>IFERROR(VLOOKUP(A13,'درآمد ناشی از فروش'!$A$8:$I$46,9,0),0)</f>
        <v>0</v>
      </c>
      <c r="I13" s="7">
        <f t="shared" si="0"/>
        <v>0</v>
      </c>
      <c r="K13" s="17">
        <f t="shared" si="1"/>
        <v>0</v>
      </c>
      <c r="M13" s="7">
        <f>IFERROR(VLOOKUP(A13,'درآمد سود سهام'!$A$8:$S$12,19,0),0)</f>
        <v>0</v>
      </c>
      <c r="O13" s="7">
        <f>IFERROR(VLOOKUP(A13,'درآمد ناشی از تغییر قیمت اوراق'!$A$8:$Q$50,17,0),0)</f>
        <v>0</v>
      </c>
      <c r="Q13" s="7">
        <v>-25330196504</v>
      </c>
      <c r="S13" s="7">
        <f t="shared" si="2"/>
        <v>-25330196504</v>
      </c>
      <c r="U13" s="17">
        <f t="shared" si="3"/>
        <v>-1.3761165768899675E-2</v>
      </c>
    </row>
    <row r="14" spans="1:21" ht="21.75" thickBot="1" x14ac:dyDescent="0.6">
      <c r="A14" s="5" t="s">
        <v>47</v>
      </c>
      <c r="C14" s="7">
        <f>IFERROR(VLOOKUP(A14,'درآمد سود سهام'!$A$8:$M$12,13,0),0)</f>
        <v>0</v>
      </c>
      <c r="E14" s="7">
        <f>IFERROR(VLOOKUP(A14,'درآمد ناشی از تغییر قیمت اوراق'!$A$8:$I$50,9,0),0)</f>
        <v>133797549579</v>
      </c>
      <c r="G14" s="7">
        <f>IFERROR(VLOOKUP(A14,'درآمد ناشی از فروش'!$A$8:$I$46,9,0),0)</f>
        <v>0</v>
      </c>
      <c r="I14" s="7">
        <f t="shared" si="0"/>
        <v>133797549579</v>
      </c>
      <c r="K14" s="17">
        <f t="shared" si="1"/>
        <v>3.1033366302938129E-2</v>
      </c>
      <c r="M14" s="7">
        <f>IFERROR(VLOOKUP(A14,'درآمد سود سهام'!$A$8:$S$12,19,0),0)</f>
        <v>0</v>
      </c>
      <c r="O14" s="7">
        <f>IFERROR(VLOOKUP(A14,'درآمد ناشی از تغییر قیمت اوراق'!$A$8:$Q$50,17,0),0)</f>
        <v>133797549579</v>
      </c>
      <c r="Q14" s="7">
        <f>IFERROR(VLOOKUP(A14,'درآمد ناشی از فروش'!$A$8:$Q$46,17,0),0)</f>
        <v>0</v>
      </c>
      <c r="S14" s="7">
        <f t="shared" si="2"/>
        <v>133797549579</v>
      </c>
      <c r="U14" s="17">
        <f t="shared" si="3"/>
        <v>7.2688352770513984E-2</v>
      </c>
    </row>
    <row r="15" spans="1:21" s="9" customFormat="1" ht="24.75" thickBot="1" x14ac:dyDescent="0.3">
      <c r="A15" s="9" t="s">
        <v>48</v>
      </c>
      <c r="C15" s="10">
        <f>SUM(C8:C14)</f>
        <v>780263671532</v>
      </c>
      <c r="E15" s="10">
        <f>SUM(E8:E14)</f>
        <v>3449597342779</v>
      </c>
      <c r="G15" s="10">
        <f>SUM(G8:G14)</f>
        <v>81548462602</v>
      </c>
      <c r="I15" s="10">
        <f>SUM(I8:I14)</f>
        <v>4311409476913</v>
      </c>
      <c r="K15" s="22">
        <f>SUM(K8:K14)</f>
        <v>1</v>
      </c>
      <c r="M15" s="10">
        <f>SUM(M8:M14)</f>
        <v>1417631873978</v>
      </c>
      <c r="O15" s="10">
        <f>SUM(O8:O14)</f>
        <v>232573919767</v>
      </c>
      <c r="Q15" s="10">
        <f>SUM(Q8:Q14)</f>
        <v>190495563203</v>
      </c>
      <c r="S15" s="10">
        <f>SUM(S8:S14)</f>
        <v>1840701356948</v>
      </c>
      <c r="U15" s="22">
        <f>SUM(U8:U14)</f>
        <v>1</v>
      </c>
    </row>
    <row r="16" spans="1:21" ht="19.5" thickTop="1" x14ac:dyDescent="0.45"/>
  </sheetData>
  <mergeCells count="16">
    <mergeCell ref="S7"/>
    <mergeCell ref="U7"/>
    <mergeCell ref="M6:U6"/>
    <mergeCell ref="A2:U2"/>
    <mergeCell ref="A3:U3"/>
    <mergeCell ref="A4:U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7091B-EA48-4E80-8B80-60CD7D5E9AFE}">
  <dimension ref="A2:U38"/>
  <sheetViews>
    <sheetView rightToLeft="1" workbookViewId="0">
      <selection activeCell="Q20" sqref="Q20"/>
    </sheetView>
  </sheetViews>
  <sheetFormatPr defaultRowHeight="18.75" x14ac:dyDescent="0.45"/>
  <cols>
    <col min="1" max="1" width="34.7109375" style="1" bestFit="1" customWidth="1"/>
    <col min="2" max="2" width="1" style="1" customWidth="1"/>
    <col min="3" max="3" width="22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4" style="1" bestFit="1" customWidth="1"/>
    <col min="10" max="10" width="1" style="1" customWidth="1"/>
    <col min="11" max="11" width="23" style="1" customWidth="1"/>
    <col min="12" max="12" width="1" style="1" customWidth="1"/>
    <col min="13" max="13" width="22" style="1" customWidth="1"/>
    <col min="14" max="14" width="1" style="1" customWidth="1"/>
    <col min="15" max="15" width="24" style="1" customWidth="1"/>
    <col min="16" max="16" width="1" style="1" customWidth="1"/>
    <col min="17" max="17" width="23" style="1" customWidth="1"/>
    <col min="18" max="18" width="1" style="1" customWidth="1"/>
    <col min="19" max="19" width="24" style="1" customWidth="1"/>
    <col min="20" max="20" width="1" style="1" customWidth="1"/>
    <col min="21" max="21" width="23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  <c r="T2" s="65" t="s">
        <v>0</v>
      </c>
      <c r="U2" s="65" t="s">
        <v>0</v>
      </c>
    </row>
    <row r="3" spans="1:21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  <c r="R3" s="65" t="s">
        <v>81</v>
      </c>
      <c r="S3" s="65" t="s">
        <v>81</v>
      </c>
      <c r="T3" s="65" t="s">
        <v>81</v>
      </c>
      <c r="U3" s="65" t="s">
        <v>81</v>
      </c>
    </row>
    <row r="4" spans="1:21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  <c r="T4" s="65" t="s">
        <v>2</v>
      </c>
      <c r="U4" s="65" t="s">
        <v>2</v>
      </c>
    </row>
    <row r="5" spans="1:21" s="18" customFormat="1" ht="28.5" x14ac:dyDescent="0.4">
      <c r="A5" s="66" t="s">
        <v>133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1" ht="27" thickBot="1" x14ac:dyDescent="0.5">
      <c r="A6" s="64" t="s">
        <v>3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H6" s="64" t="s">
        <v>83</v>
      </c>
      <c r="I6" s="64" t="s">
        <v>83</v>
      </c>
      <c r="J6" s="64" t="s">
        <v>83</v>
      </c>
      <c r="K6" s="64" t="s">
        <v>83</v>
      </c>
      <c r="M6" s="64" t="s">
        <v>122</v>
      </c>
      <c r="N6" s="64" t="s">
        <v>84</v>
      </c>
      <c r="O6" s="64" t="s">
        <v>84</v>
      </c>
      <c r="P6" s="64" t="s">
        <v>84</v>
      </c>
      <c r="Q6" s="64" t="s">
        <v>84</v>
      </c>
      <c r="R6" s="64" t="s">
        <v>84</v>
      </c>
      <c r="S6" s="64" t="s">
        <v>84</v>
      </c>
      <c r="T6" s="64" t="s">
        <v>84</v>
      </c>
      <c r="U6" s="64" t="s">
        <v>84</v>
      </c>
    </row>
    <row r="7" spans="1:21" ht="27" thickBot="1" x14ac:dyDescent="0.5">
      <c r="A7" s="64" t="s">
        <v>3</v>
      </c>
      <c r="C7" s="8" t="s">
        <v>108</v>
      </c>
      <c r="E7" s="8" t="s">
        <v>109</v>
      </c>
      <c r="G7" s="8" t="s">
        <v>110</v>
      </c>
      <c r="I7" s="8" t="s">
        <v>70</v>
      </c>
      <c r="K7" s="8" t="s">
        <v>111</v>
      </c>
      <c r="M7" s="8" t="s">
        <v>108</v>
      </c>
      <c r="O7" s="8" t="s">
        <v>109</v>
      </c>
      <c r="Q7" s="8" t="s">
        <v>110</v>
      </c>
      <c r="S7" s="8" t="s">
        <v>70</v>
      </c>
      <c r="U7" s="8" t="s">
        <v>111</v>
      </c>
    </row>
    <row r="8" spans="1:21" ht="21" x14ac:dyDescent="0.55000000000000004">
      <c r="A8" s="5" t="s">
        <v>17</v>
      </c>
      <c r="C8" s="26">
        <v>0</v>
      </c>
      <c r="E8" s="26">
        <v>113310229665</v>
      </c>
      <c r="G8" s="26">
        <v>794091033811</v>
      </c>
      <c r="I8" s="26">
        <f>C8+E8+G8</f>
        <v>907401263476</v>
      </c>
      <c r="K8" s="17">
        <f>I8/$I$37</f>
        <v>7.9079374202582792E-2</v>
      </c>
      <c r="M8" s="26">
        <v>0</v>
      </c>
      <c r="O8" s="26">
        <v>225637031253</v>
      </c>
      <c r="Q8" s="26">
        <v>800262070257</v>
      </c>
      <c r="S8" s="26">
        <f>M8+O8+Q8</f>
        <v>1025899101510</v>
      </c>
      <c r="U8" s="17">
        <f>S8/$S$37</f>
        <v>7.578605005503844E-2</v>
      </c>
    </row>
    <row r="9" spans="1:21" ht="21" x14ac:dyDescent="0.55000000000000004">
      <c r="A9" s="5" t="s">
        <v>19</v>
      </c>
      <c r="C9" s="26">
        <v>0</v>
      </c>
      <c r="E9" s="26">
        <v>-927279107</v>
      </c>
      <c r="G9" s="26">
        <v>4998952845</v>
      </c>
      <c r="I9" s="26">
        <f t="shared" ref="I9:I36" si="0">C9+E9+G9</f>
        <v>4071673738</v>
      </c>
      <c r="K9" s="17">
        <f t="shared" ref="K9:K36" si="1">I9/$I$37</f>
        <v>3.5484346795451344E-4</v>
      </c>
      <c r="M9" s="26">
        <v>0</v>
      </c>
      <c r="O9" s="26">
        <v>162347725</v>
      </c>
      <c r="Q9" s="26">
        <v>11315181921</v>
      </c>
      <c r="S9" s="26">
        <f t="shared" ref="S9:S36" si="2">M9+O9+Q9</f>
        <v>11477529646</v>
      </c>
      <c r="U9" s="17">
        <f t="shared" ref="U9:U36" si="3">S9/$S$37</f>
        <v>8.4787737408059801E-4</v>
      </c>
    </row>
    <row r="10" spans="1:21" ht="21" x14ac:dyDescent="0.55000000000000004">
      <c r="A10" s="5" t="s">
        <v>35</v>
      </c>
      <c r="C10" s="26">
        <v>0</v>
      </c>
      <c r="E10" s="26">
        <v>91598693933</v>
      </c>
      <c r="G10" s="26">
        <v>151935011142</v>
      </c>
      <c r="I10" s="26">
        <f t="shared" si="0"/>
        <v>243533705075</v>
      </c>
      <c r="K10" s="17">
        <f t="shared" si="1"/>
        <v>2.1223789044323642E-2</v>
      </c>
      <c r="M10" s="26">
        <v>0</v>
      </c>
      <c r="O10" s="26">
        <v>92699439779</v>
      </c>
      <c r="Q10" s="26">
        <v>131958314808</v>
      </c>
      <c r="S10" s="26">
        <f t="shared" si="2"/>
        <v>224657754587</v>
      </c>
      <c r="U10" s="17">
        <f t="shared" si="3"/>
        <v>1.6596099761977384E-2</v>
      </c>
    </row>
    <row r="11" spans="1:21" ht="21" x14ac:dyDescent="0.55000000000000004">
      <c r="A11" s="5" t="s">
        <v>20</v>
      </c>
      <c r="C11" s="26">
        <v>0</v>
      </c>
      <c r="E11" s="26">
        <v>339383488762</v>
      </c>
      <c r="G11" s="26">
        <v>119616802871</v>
      </c>
      <c r="I11" s="26">
        <f t="shared" si="0"/>
        <v>459000291633</v>
      </c>
      <c r="K11" s="17">
        <f t="shared" si="1"/>
        <v>4.0001548688719316E-2</v>
      </c>
      <c r="M11" s="26">
        <v>0</v>
      </c>
      <c r="O11" s="26">
        <v>292338442502</v>
      </c>
      <c r="Q11" s="26">
        <v>131655582068</v>
      </c>
      <c r="S11" s="26">
        <f t="shared" si="2"/>
        <v>423994024570</v>
      </c>
      <c r="U11" s="17">
        <f t="shared" si="3"/>
        <v>3.1321630286841616E-2</v>
      </c>
    </row>
    <row r="12" spans="1:21" ht="21" x14ac:dyDescent="0.55000000000000004">
      <c r="A12" s="5" t="s">
        <v>28</v>
      </c>
      <c r="C12" s="26">
        <v>0</v>
      </c>
      <c r="E12" s="26">
        <v>0</v>
      </c>
      <c r="G12" s="26">
        <v>10582469883</v>
      </c>
      <c r="I12" s="26">
        <f t="shared" si="0"/>
        <v>10582469883</v>
      </c>
      <c r="K12" s="17">
        <f t="shared" si="1"/>
        <v>9.222547174549461E-4</v>
      </c>
      <c r="M12" s="26">
        <v>0</v>
      </c>
      <c r="O12" s="26">
        <v>0</v>
      </c>
      <c r="Q12" s="26">
        <v>13209288482</v>
      </c>
      <c r="S12" s="26">
        <f t="shared" si="2"/>
        <v>13209288482</v>
      </c>
      <c r="U12" s="17">
        <f t="shared" si="3"/>
        <v>9.7580726663550619E-4</v>
      </c>
    </row>
    <row r="13" spans="1:21" ht="21" x14ac:dyDescent="0.55000000000000004">
      <c r="A13" s="5" t="s">
        <v>15</v>
      </c>
      <c r="C13" s="26">
        <v>0</v>
      </c>
      <c r="E13" s="26">
        <v>2569972922474</v>
      </c>
      <c r="G13" s="26">
        <v>1705833463344</v>
      </c>
      <c r="I13" s="26">
        <f t="shared" si="0"/>
        <v>4275806385818</v>
      </c>
      <c r="K13" s="17">
        <f t="shared" si="1"/>
        <v>0.37263348290547965</v>
      </c>
      <c r="M13" s="26">
        <v>0</v>
      </c>
      <c r="O13" s="26">
        <v>3596013640976</v>
      </c>
      <c r="Q13" s="26">
        <v>3845843605246</v>
      </c>
      <c r="S13" s="26">
        <f t="shared" si="2"/>
        <v>7441857246222</v>
      </c>
      <c r="U13" s="17">
        <f t="shared" si="3"/>
        <v>0.54975091111251306</v>
      </c>
    </row>
    <row r="14" spans="1:21" ht="21" x14ac:dyDescent="0.55000000000000004">
      <c r="A14" s="5" t="s">
        <v>29</v>
      </c>
      <c r="C14" s="26">
        <v>0</v>
      </c>
      <c r="E14" s="26">
        <v>-209752723</v>
      </c>
      <c r="G14" s="26">
        <v>952551866</v>
      </c>
      <c r="I14" s="26">
        <f t="shared" si="0"/>
        <v>742799143</v>
      </c>
      <c r="K14" s="17">
        <f t="shared" si="1"/>
        <v>6.4734416570721949E-5</v>
      </c>
      <c r="M14" s="26">
        <v>0</v>
      </c>
      <c r="O14" s="26">
        <v>127333968</v>
      </c>
      <c r="Q14" s="26">
        <v>4687028714</v>
      </c>
      <c r="S14" s="26">
        <f t="shared" si="2"/>
        <v>4814362682</v>
      </c>
      <c r="U14" s="17">
        <f t="shared" si="3"/>
        <v>3.5565050272890272E-4</v>
      </c>
    </row>
    <row r="15" spans="1:21" ht="21" x14ac:dyDescent="0.55000000000000004">
      <c r="A15" s="5" t="s">
        <v>16</v>
      </c>
      <c r="C15" s="26">
        <v>0</v>
      </c>
      <c r="E15" s="26">
        <v>51710304255</v>
      </c>
      <c r="G15" s="26">
        <v>9893652758</v>
      </c>
      <c r="I15" s="26">
        <f t="shared" si="0"/>
        <v>61603957013</v>
      </c>
      <c r="K15" s="17">
        <f t="shared" si="1"/>
        <v>5.3687410025517347E-3</v>
      </c>
      <c r="M15" s="26">
        <v>0</v>
      </c>
      <c r="O15" s="26">
        <v>52041907322</v>
      </c>
      <c r="Q15" s="26">
        <v>25820835329</v>
      </c>
      <c r="S15" s="26">
        <f t="shared" si="2"/>
        <v>77862742651</v>
      </c>
      <c r="U15" s="17">
        <f t="shared" si="3"/>
        <v>5.7519396432707988E-3</v>
      </c>
    </row>
    <row r="16" spans="1:21" ht="21" x14ac:dyDescent="0.55000000000000004">
      <c r="A16" s="5" t="s">
        <v>46</v>
      </c>
      <c r="C16" s="26">
        <v>0</v>
      </c>
      <c r="E16" s="26">
        <v>0</v>
      </c>
      <c r="G16" s="26">
        <v>4773395031</v>
      </c>
      <c r="I16" s="26">
        <f t="shared" si="0"/>
        <v>4773395031</v>
      </c>
      <c r="K16" s="17">
        <f t="shared" si="1"/>
        <v>4.1599797913790561E-4</v>
      </c>
      <c r="M16" s="26">
        <v>0</v>
      </c>
      <c r="O16" s="26">
        <v>0</v>
      </c>
      <c r="Q16" s="26">
        <v>4773395031</v>
      </c>
      <c r="S16" s="26">
        <f t="shared" si="2"/>
        <v>4773395031</v>
      </c>
      <c r="U16" s="17">
        <f t="shared" si="3"/>
        <v>3.5262410720447593E-4</v>
      </c>
    </row>
    <row r="17" spans="1:21" ht="21" x14ac:dyDescent="0.55000000000000004">
      <c r="A17" s="5" t="s">
        <v>44</v>
      </c>
      <c r="C17" s="26">
        <v>0</v>
      </c>
      <c r="E17" s="26">
        <v>5388844380</v>
      </c>
      <c r="G17" s="26">
        <v>18048448784</v>
      </c>
      <c r="I17" s="26">
        <f t="shared" si="0"/>
        <v>23437293164</v>
      </c>
      <c r="K17" s="17">
        <f t="shared" si="1"/>
        <v>2.0425434160315256E-3</v>
      </c>
      <c r="M17" s="26">
        <v>0</v>
      </c>
      <c r="O17" s="26">
        <v>31100143416</v>
      </c>
      <c r="Q17" s="26">
        <v>25307193483</v>
      </c>
      <c r="S17" s="26">
        <f t="shared" si="2"/>
        <v>56407336899</v>
      </c>
      <c r="U17" s="17">
        <f t="shared" si="3"/>
        <v>4.166968517086045E-3</v>
      </c>
    </row>
    <row r="18" spans="1:21" ht="21" x14ac:dyDescent="0.55000000000000004">
      <c r="A18" s="5" t="s">
        <v>33</v>
      </c>
      <c r="C18" s="26">
        <v>0</v>
      </c>
      <c r="E18" s="26">
        <v>686308605628</v>
      </c>
      <c r="G18" s="26">
        <v>242974544988</v>
      </c>
      <c r="I18" s="26">
        <f t="shared" si="0"/>
        <v>929283150616</v>
      </c>
      <c r="K18" s="17">
        <f t="shared" si="1"/>
        <v>8.0986365090796944E-2</v>
      </c>
      <c r="M18" s="26">
        <v>0</v>
      </c>
      <c r="O18" s="26">
        <v>787644505734</v>
      </c>
      <c r="Q18" s="26">
        <v>671013964045</v>
      </c>
      <c r="S18" s="26">
        <f t="shared" si="2"/>
        <v>1458658469779</v>
      </c>
      <c r="U18" s="17">
        <f t="shared" si="3"/>
        <v>0.10775520091709478</v>
      </c>
    </row>
    <row r="19" spans="1:21" ht="21" x14ac:dyDescent="0.55000000000000004">
      <c r="A19" s="5" t="s">
        <v>42</v>
      </c>
      <c r="C19" s="26">
        <v>0</v>
      </c>
      <c r="E19" s="26">
        <v>5253885661</v>
      </c>
      <c r="G19" s="26">
        <v>3995572354</v>
      </c>
      <c r="I19" s="26">
        <f t="shared" si="0"/>
        <v>9249458015</v>
      </c>
      <c r="K19" s="17">
        <f t="shared" si="1"/>
        <v>8.0608368202763649E-4</v>
      </c>
      <c r="M19" s="26">
        <v>0</v>
      </c>
      <c r="O19" s="26">
        <v>7173199001</v>
      </c>
      <c r="Q19" s="26">
        <v>6802615296</v>
      </c>
      <c r="S19" s="26">
        <f t="shared" si="2"/>
        <v>13975814297</v>
      </c>
      <c r="U19" s="17">
        <f t="shared" si="3"/>
        <v>1.0324326830127744E-3</v>
      </c>
    </row>
    <row r="20" spans="1:21" ht="21" x14ac:dyDescent="0.55000000000000004">
      <c r="A20" s="5" t="s">
        <v>22</v>
      </c>
      <c r="C20" s="26">
        <v>0</v>
      </c>
      <c r="E20" s="26">
        <v>0</v>
      </c>
      <c r="G20" s="26">
        <v>115631237017</v>
      </c>
      <c r="I20" s="26">
        <f t="shared" si="0"/>
        <v>115631237017</v>
      </c>
      <c r="K20" s="17">
        <f t="shared" si="1"/>
        <v>1.0077179997024259E-2</v>
      </c>
      <c r="M20" s="26">
        <v>0</v>
      </c>
      <c r="O20" s="26">
        <v>0</v>
      </c>
      <c r="Q20" s="26">
        <v>115525238803</v>
      </c>
      <c r="S20" s="26">
        <f t="shared" si="2"/>
        <v>115525238803</v>
      </c>
      <c r="U20" s="17">
        <f t="shared" si="3"/>
        <v>8.5341740894965441E-3</v>
      </c>
    </row>
    <row r="21" spans="1:21" ht="21" x14ac:dyDescent="0.55000000000000004">
      <c r="A21" s="5" t="s">
        <v>34</v>
      </c>
      <c r="C21" s="26">
        <v>0</v>
      </c>
      <c r="E21" s="26">
        <v>-8677733326</v>
      </c>
      <c r="G21" s="26">
        <v>22690100851</v>
      </c>
      <c r="I21" s="26">
        <f t="shared" si="0"/>
        <v>14012367525</v>
      </c>
      <c r="K21" s="17">
        <f t="shared" si="1"/>
        <v>1.2211678554742301E-3</v>
      </c>
      <c r="M21" s="26">
        <v>0</v>
      </c>
      <c r="O21" s="26">
        <v>291528954</v>
      </c>
      <c r="Q21" s="26">
        <v>26576380376</v>
      </c>
      <c r="S21" s="26">
        <f t="shared" si="2"/>
        <v>26867909330</v>
      </c>
      <c r="U21" s="17">
        <f t="shared" si="3"/>
        <v>1.9848079780560822E-3</v>
      </c>
    </row>
    <row r="22" spans="1:21" ht="21" x14ac:dyDescent="0.55000000000000004">
      <c r="A22" s="5" t="s">
        <v>30</v>
      </c>
      <c r="C22" s="26">
        <v>0</v>
      </c>
      <c r="E22" s="26">
        <v>2007528258533</v>
      </c>
      <c r="G22" s="26">
        <v>-11722131478</v>
      </c>
      <c r="I22" s="26">
        <f t="shared" si="0"/>
        <v>1995806127055</v>
      </c>
      <c r="K22" s="17">
        <f t="shared" si="1"/>
        <v>0.17393308331156432</v>
      </c>
      <c r="M22" s="26">
        <v>0</v>
      </c>
      <c r="O22" s="26">
        <v>791740270243</v>
      </c>
      <c r="Q22" s="26">
        <v>-113623133956</v>
      </c>
      <c r="S22" s="26">
        <f t="shared" si="2"/>
        <v>678117136287</v>
      </c>
      <c r="U22" s="17">
        <f t="shared" si="3"/>
        <v>5.0094418796335173E-2</v>
      </c>
    </row>
    <row r="23" spans="1:21" ht="21" x14ac:dyDescent="0.55000000000000004">
      <c r="A23" s="5" t="s">
        <v>24</v>
      </c>
      <c r="C23" s="26">
        <v>0</v>
      </c>
      <c r="E23" s="26">
        <v>2634072766</v>
      </c>
      <c r="G23" s="26">
        <v>4608326985</v>
      </c>
      <c r="I23" s="26">
        <f t="shared" si="0"/>
        <v>7242399751</v>
      </c>
      <c r="K23" s="17">
        <f t="shared" si="1"/>
        <v>6.3116998299084855E-4</v>
      </c>
      <c r="M23" s="26">
        <v>0</v>
      </c>
      <c r="O23" s="26">
        <v>2869460617</v>
      </c>
      <c r="Q23" s="26">
        <v>5431499677</v>
      </c>
      <c r="S23" s="26">
        <f t="shared" si="2"/>
        <v>8300960294</v>
      </c>
      <c r="U23" s="17">
        <f t="shared" si="3"/>
        <v>6.1321526787577415E-4</v>
      </c>
    </row>
    <row r="24" spans="1:21" ht="21" x14ac:dyDescent="0.55000000000000004">
      <c r="A24" s="5" t="s">
        <v>27</v>
      </c>
      <c r="C24" s="26">
        <v>0</v>
      </c>
      <c r="E24" s="26">
        <v>285052267575</v>
      </c>
      <c r="G24" s="26">
        <v>86485863954</v>
      </c>
      <c r="I24" s="26">
        <f t="shared" si="0"/>
        <v>371538131529</v>
      </c>
      <c r="K24" s="17">
        <f t="shared" si="1"/>
        <v>3.2379283693258064E-2</v>
      </c>
      <c r="M24" s="26">
        <v>0</v>
      </c>
      <c r="O24" s="26">
        <v>160344875358</v>
      </c>
      <c r="Q24" s="26">
        <v>-196225686306</v>
      </c>
      <c r="S24" s="26">
        <f t="shared" si="2"/>
        <v>-35880810948</v>
      </c>
      <c r="U24" s="17">
        <f t="shared" si="3"/>
        <v>-2.6506163525419494E-3</v>
      </c>
    </row>
    <row r="25" spans="1:21" ht="21" x14ac:dyDescent="0.55000000000000004">
      <c r="A25" s="5" t="s">
        <v>37</v>
      </c>
      <c r="C25" s="26">
        <v>0</v>
      </c>
      <c r="E25" s="26">
        <v>8018379947</v>
      </c>
      <c r="G25" s="26">
        <v>-2881821467</v>
      </c>
      <c r="I25" s="26">
        <f t="shared" si="0"/>
        <v>5136558480</v>
      </c>
      <c r="K25" s="17">
        <f t="shared" si="1"/>
        <v>4.4764741521005543E-4</v>
      </c>
      <c r="M25" s="26">
        <v>0</v>
      </c>
      <c r="O25" s="26">
        <v>-7329192443</v>
      </c>
      <c r="Q25" s="26">
        <v>18071682293</v>
      </c>
      <c r="S25" s="26">
        <f t="shared" si="2"/>
        <v>10742489850</v>
      </c>
      <c r="U25" s="17">
        <f t="shared" si="3"/>
        <v>7.9357791842252299E-4</v>
      </c>
    </row>
    <row r="26" spans="1:21" ht="21" x14ac:dyDescent="0.55000000000000004">
      <c r="A26" s="5" t="s">
        <v>32</v>
      </c>
      <c r="C26" s="26">
        <v>0</v>
      </c>
      <c r="E26" s="26">
        <v>311989987399</v>
      </c>
      <c r="G26" s="26">
        <v>20926004280</v>
      </c>
      <c r="I26" s="26">
        <f t="shared" si="0"/>
        <v>332915991679</v>
      </c>
      <c r="K26" s="17">
        <f t="shared" si="1"/>
        <v>2.9013391697469131E-2</v>
      </c>
      <c r="M26" s="26">
        <v>0</v>
      </c>
      <c r="O26" s="26">
        <v>129079116809</v>
      </c>
      <c r="Q26" s="26">
        <v>45618885530</v>
      </c>
      <c r="S26" s="26">
        <f t="shared" si="2"/>
        <v>174698002339</v>
      </c>
      <c r="U26" s="17">
        <f t="shared" si="3"/>
        <v>1.290543244485883E-2</v>
      </c>
    </row>
    <row r="27" spans="1:21" ht="21" x14ac:dyDescent="0.55000000000000004">
      <c r="A27" s="5" t="s">
        <v>25</v>
      </c>
      <c r="C27" s="26">
        <v>0</v>
      </c>
      <c r="E27" s="26">
        <v>319033867936</v>
      </c>
      <c r="G27" s="26">
        <v>119522210940</v>
      </c>
      <c r="I27" s="26">
        <f t="shared" si="0"/>
        <v>438556078876</v>
      </c>
      <c r="K27" s="17">
        <f t="shared" si="1"/>
        <v>3.8219850099613505E-2</v>
      </c>
      <c r="M27" s="26">
        <v>0</v>
      </c>
      <c r="O27" s="26">
        <v>222404025101</v>
      </c>
      <c r="Q27" s="26">
        <v>50097636320</v>
      </c>
      <c r="S27" s="26">
        <f t="shared" si="2"/>
        <v>272501661421</v>
      </c>
      <c r="U27" s="17">
        <f t="shared" si="3"/>
        <v>2.0130463631497526E-2</v>
      </c>
    </row>
    <row r="28" spans="1:21" ht="21" x14ac:dyDescent="0.55000000000000004">
      <c r="A28" s="5" t="s">
        <v>36</v>
      </c>
      <c r="C28" s="26">
        <v>0</v>
      </c>
      <c r="E28" s="26">
        <v>4192522999</v>
      </c>
      <c r="G28" s="26">
        <v>664106797</v>
      </c>
      <c r="I28" s="26">
        <f t="shared" si="0"/>
        <v>4856629796</v>
      </c>
      <c r="K28" s="17">
        <f t="shared" si="1"/>
        <v>4.2325182965921159E-4</v>
      </c>
      <c r="M28" s="26">
        <v>0</v>
      </c>
      <c r="O28" s="26">
        <v>4198707700</v>
      </c>
      <c r="Q28" s="26">
        <v>1106605353</v>
      </c>
      <c r="S28" s="26">
        <f t="shared" si="2"/>
        <v>5305313053</v>
      </c>
      <c r="U28" s="17">
        <f t="shared" si="3"/>
        <v>3.919183865162861E-4</v>
      </c>
    </row>
    <row r="29" spans="1:21" ht="21" x14ac:dyDescent="0.55000000000000004">
      <c r="A29" s="5" t="s">
        <v>39</v>
      </c>
      <c r="C29" s="26">
        <v>0</v>
      </c>
      <c r="E29" s="26">
        <v>38978992098</v>
      </c>
      <c r="G29" s="26">
        <v>339063953266</v>
      </c>
      <c r="I29" s="26">
        <f t="shared" si="0"/>
        <v>378042945364</v>
      </c>
      <c r="K29" s="17">
        <f t="shared" si="1"/>
        <v>3.2946173588700348E-2</v>
      </c>
      <c r="M29" s="26">
        <v>0</v>
      </c>
      <c r="O29" s="26">
        <v>123616831314</v>
      </c>
      <c r="Q29" s="26">
        <v>311251280880</v>
      </c>
      <c r="S29" s="26">
        <f t="shared" si="2"/>
        <v>434868112194</v>
      </c>
      <c r="U29" s="17">
        <f t="shared" si="3"/>
        <v>3.212492970270265E-2</v>
      </c>
    </row>
    <row r="30" spans="1:21" ht="21" x14ac:dyDescent="0.55000000000000004">
      <c r="A30" s="5" t="s">
        <v>21</v>
      </c>
      <c r="C30" s="26">
        <v>0</v>
      </c>
      <c r="E30" s="26">
        <v>793030542</v>
      </c>
      <c r="G30" s="26">
        <v>43246937208</v>
      </c>
      <c r="I30" s="26">
        <f t="shared" si="0"/>
        <v>44039967750</v>
      </c>
      <c r="K30" s="17">
        <f t="shared" si="1"/>
        <v>3.8380518407378668E-3</v>
      </c>
      <c r="M30" s="26">
        <v>0</v>
      </c>
      <c r="O30" s="26">
        <v>2966634923</v>
      </c>
      <c r="Q30" s="26">
        <v>151480101870</v>
      </c>
      <c r="S30" s="26">
        <f t="shared" si="2"/>
        <v>154446736793</v>
      </c>
      <c r="U30" s="17">
        <f t="shared" si="3"/>
        <v>1.1409414540088231E-2</v>
      </c>
    </row>
    <row r="31" spans="1:21" ht="21" x14ac:dyDescent="0.55000000000000004">
      <c r="A31" s="5" t="s">
        <v>26</v>
      </c>
      <c r="C31" s="26">
        <v>0</v>
      </c>
      <c r="E31" s="26">
        <v>0</v>
      </c>
      <c r="G31" s="26">
        <v>2442336489</v>
      </c>
      <c r="I31" s="26">
        <f t="shared" si="0"/>
        <v>2442336489</v>
      </c>
      <c r="K31" s="17">
        <f t="shared" si="1"/>
        <v>2.1284788650436078E-4</v>
      </c>
      <c r="M31" s="26">
        <v>0</v>
      </c>
      <c r="O31" s="26">
        <v>0</v>
      </c>
      <c r="Q31" s="26">
        <v>15392159894</v>
      </c>
      <c r="S31" s="26">
        <f t="shared" si="2"/>
        <v>15392159894</v>
      </c>
      <c r="U31" s="17">
        <f t="shared" si="3"/>
        <v>1.1370621130917021E-3</v>
      </c>
    </row>
    <row r="32" spans="1:21" ht="21" x14ac:dyDescent="0.55000000000000004">
      <c r="A32" s="5" t="s">
        <v>31</v>
      </c>
      <c r="C32" s="26">
        <v>0</v>
      </c>
      <c r="E32" s="26">
        <v>1086034220</v>
      </c>
      <c r="G32" s="26">
        <v>3406760589</v>
      </c>
      <c r="I32" s="26">
        <f t="shared" si="0"/>
        <v>4492794809</v>
      </c>
      <c r="K32" s="17">
        <f t="shared" si="1"/>
        <v>3.9154386952837818E-4</v>
      </c>
      <c r="M32" s="26">
        <v>0</v>
      </c>
      <c r="O32" s="26">
        <v>1081271444</v>
      </c>
      <c r="Q32" s="26">
        <v>7576911993</v>
      </c>
      <c r="S32" s="26">
        <f t="shared" si="2"/>
        <v>8658183437</v>
      </c>
      <c r="U32" s="17">
        <f t="shared" si="3"/>
        <v>6.3960434547255594E-4</v>
      </c>
    </row>
    <row r="33" spans="1:21" ht="21" x14ac:dyDescent="0.55000000000000004">
      <c r="A33" s="5" t="s">
        <v>23</v>
      </c>
      <c r="C33" s="26">
        <v>0</v>
      </c>
      <c r="E33" s="26">
        <v>653444690933</v>
      </c>
      <c r="G33" s="26">
        <v>155472315965</v>
      </c>
      <c r="I33" s="26">
        <f t="shared" si="0"/>
        <v>808917006898</v>
      </c>
      <c r="K33" s="17">
        <f t="shared" si="1"/>
        <v>7.0496541345197394E-2</v>
      </c>
      <c r="M33" s="26">
        <v>0</v>
      </c>
      <c r="O33" s="26">
        <v>595482512499</v>
      </c>
      <c r="Q33" s="26">
        <v>142378620130</v>
      </c>
      <c r="S33" s="26">
        <f t="shared" si="2"/>
        <v>737861132629</v>
      </c>
      <c r="U33" s="17">
        <f t="shared" si="3"/>
        <v>5.4507875724602799E-2</v>
      </c>
    </row>
    <row r="34" spans="1:21" ht="21" x14ac:dyDescent="0.55000000000000004">
      <c r="A34" s="5" t="s">
        <v>41</v>
      </c>
      <c r="C34" s="26">
        <v>0</v>
      </c>
      <c r="E34" s="26">
        <v>21446612044</v>
      </c>
      <c r="G34" s="26">
        <v>0</v>
      </c>
      <c r="I34" s="26">
        <f t="shared" si="0"/>
        <v>21446612044</v>
      </c>
      <c r="K34" s="17">
        <f t="shared" si="1"/>
        <v>1.8690569734367052E-3</v>
      </c>
      <c r="M34" s="26">
        <v>0</v>
      </c>
      <c r="O34" s="26">
        <v>25820371601</v>
      </c>
      <c r="Q34" s="26">
        <v>2504476186</v>
      </c>
      <c r="S34" s="26">
        <f t="shared" si="2"/>
        <v>28324847787</v>
      </c>
      <c r="U34" s="17">
        <f t="shared" si="3"/>
        <v>2.0924361167948663E-3</v>
      </c>
    </row>
    <row r="35" spans="1:21" ht="21" x14ac:dyDescent="0.55000000000000004">
      <c r="A35" s="5" t="s">
        <v>104</v>
      </c>
      <c r="C35" s="26">
        <v>0</v>
      </c>
      <c r="E35" s="26">
        <v>0</v>
      </c>
      <c r="G35" s="26">
        <v>0</v>
      </c>
      <c r="I35" s="26">
        <f t="shared" si="0"/>
        <v>0</v>
      </c>
      <c r="K35" s="17">
        <f t="shared" si="1"/>
        <v>0</v>
      </c>
      <c r="M35" s="26">
        <v>0</v>
      </c>
      <c r="O35" s="26">
        <v>0</v>
      </c>
      <c r="Q35" s="26">
        <v>647208284</v>
      </c>
      <c r="S35" s="26">
        <f t="shared" si="2"/>
        <v>647208284</v>
      </c>
      <c r="U35" s="17">
        <f t="shared" si="3"/>
        <v>4.781109500443541E-5</v>
      </c>
    </row>
    <row r="36" spans="1:21" ht="21.75" thickBot="1" x14ac:dyDescent="0.6">
      <c r="A36" s="5" t="s">
        <v>105</v>
      </c>
      <c r="C36" s="26">
        <v>0</v>
      </c>
      <c r="E36" s="26">
        <v>0</v>
      </c>
      <c r="G36" s="26">
        <v>0</v>
      </c>
      <c r="I36" s="26">
        <f t="shared" si="0"/>
        <v>0</v>
      </c>
      <c r="K36" s="17">
        <f t="shared" si="1"/>
        <v>0</v>
      </c>
      <c r="M36" s="26">
        <v>0</v>
      </c>
      <c r="O36" s="26">
        <v>0</v>
      </c>
      <c r="Q36" s="26">
        <v>142816848090</v>
      </c>
      <c r="S36" s="26">
        <f t="shared" si="2"/>
        <v>142816848090</v>
      </c>
      <c r="U36" s="17">
        <f t="shared" si="3"/>
        <v>1.0550281974241555E-2</v>
      </c>
    </row>
    <row r="37" spans="1:21" s="9" customFormat="1" ht="24.75" thickBot="1" x14ac:dyDescent="0.3">
      <c r="A37" s="9" t="s">
        <v>48</v>
      </c>
      <c r="C37" s="10">
        <f>SUM(C8:C36)</f>
        <v>0</v>
      </c>
      <c r="E37" s="10">
        <f>SUM(E8:E36)</f>
        <v>7507310926594</v>
      </c>
      <c r="G37" s="10">
        <f>SUM(G8:G36)</f>
        <v>3967252101073</v>
      </c>
      <c r="I37" s="10">
        <f>SUM(I8:I36)</f>
        <v>11474563027667</v>
      </c>
      <c r="K37" s="22">
        <f>SUM(K8:K36)</f>
        <v>0.99999999999999978</v>
      </c>
      <c r="M37" s="10">
        <f>SUM(M8:M36)</f>
        <v>0</v>
      </c>
      <c r="O37" s="10">
        <f>SUM(O8:O36)</f>
        <v>7137504405796</v>
      </c>
      <c r="Q37" s="10">
        <f>SUM(Q8:Q36)</f>
        <v>6399275790097</v>
      </c>
      <c r="S37" s="10">
        <f>SUM(S8:S36)</f>
        <v>13536780195893</v>
      </c>
      <c r="U37" s="22">
        <f>SUM(U8:U36)</f>
        <v>1</v>
      </c>
    </row>
    <row r="38" spans="1:21" ht="19.5" thickTop="1" x14ac:dyDescent="0.45"/>
  </sheetData>
  <mergeCells count="7">
    <mergeCell ref="A2:U2"/>
    <mergeCell ref="A3:U3"/>
    <mergeCell ref="A4:U4"/>
    <mergeCell ref="A6:A7"/>
    <mergeCell ref="C6:K6"/>
    <mergeCell ref="M6:U6"/>
    <mergeCell ref="A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31"/>
  <sheetViews>
    <sheetView rightToLeft="1" workbookViewId="0">
      <selection activeCell="A5" sqref="A5:XFD5"/>
    </sheetView>
  </sheetViews>
  <sheetFormatPr defaultRowHeight="18.75" x14ac:dyDescent="0.45"/>
  <cols>
    <col min="1" max="1" width="32.28515625" style="1" bestFit="1" customWidth="1"/>
    <col min="2" max="2" width="1" style="1" customWidth="1"/>
    <col min="3" max="3" width="22" style="1" customWidth="1"/>
    <col min="4" max="4" width="1" style="1" customWidth="1"/>
    <col min="5" max="5" width="22" style="1" customWidth="1"/>
    <col min="6" max="6" width="1" style="1" customWidth="1"/>
    <col min="7" max="7" width="22" style="1" customWidth="1"/>
    <col min="8" max="8" width="1" style="1" customWidth="1"/>
    <col min="9" max="9" width="22" style="1" customWidth="1"/>
    <col min="10" max="10" width="1" style="1" customWidth="1"/>
    <col min="11" max="11" width="22" style="1" customWidth="1"/>
    <col min="12" max="12" width="1" style="1" customWidth="1"/>
    <col min="13" max="13" width="22" style="1" customWidth="1"/>
    <col min="14" max="14" width="1" style="1" customWidth="1"/>
    <col min="15" max="15" width="22" style="1" customWidth="1"/>
    <col min="16" max="16" width="1" style="1" customWidth="1"/>
    <col min="17" max="17" width="22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</row>
    <row r="3" spans="1:17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</row>
    <row r="4" spans="1:17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</row>
    <row r="5" spans="1:17" ht="28.5" x14ac:dyDescent="0.45">
      <c r="A5" s="66" t="s">
        <v>168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27" thickBot="1" x14ac:dyDescent="0.5">
      <c r="A6" s="64" t="s">
        <v>85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H6" s="64" t="s">
        <v>83</v>
      </c>
      <c r="I6" s="64" t="s">
        <v>83</v>
      </c>
      <c r="K6" s="64" t="s">
        <v>122</v>
      </c>
      <c r="L6" s="64" t="s">
        <v>84</v>
      </c>
      <c r="M6" s="64" t="s">
        <v>84</v>
      </c>
      <c r="N6" s="64" t="s">
        <v>84</v>
      </c>
      <c r="O6" s="64" t="s">
        <v>84</v>
      </c>
      <c r="P6" s="64" t="s">
        <v>84</v>
      </c>
      <c r="Q6" s="64" t="s">
        <v>84</v>
      </c>
    </row>
    <row r="7" spans="1:17" ht="26.25" x14ac:dyDescent="0.45">
      <c r="A7" s="64" t="s">
        <v>85</v>
      </c>
      <c r="C7" s="64" t="s">
        <v>112</v>
      </c>
      <c r="E7" s="64" t="s">
        <v>109</v>
      </c>
      <c r="G7" s="64" t="s">
        <v>110</v>
      </c>
      <c r="I7" s="64" t="s">
        <v>113</v>
      </c>
      <c r="K7" s="64" t="s">
        <v>112</v>
      </c>
      <c r="M7" s="64" t="s">
        <v>109</v>
      </c>
      <c r="O7" s="64" t="s">
        <v>110</v>
      </c>
      <c r="Q7" s="64" t="s">
        <v>113</v>
      </c>
    </row>
    <row r="8" spans="1:17" ht="21" x14ac:dyDescent="0.55000000000000004">
      <c r="A8" s="5" t="s">
        <v>52</v>
      </c>
      <c r="B8" s="4"/>
      <c r="C8" s="26">
        <v>0</v>
      </c>
      <c r="D8" s="4"/>
      <c r="E8" s="26">
        <v>0</v>
      </c>
      <c r="F8" s="4"/>
      <c r="G8" s="26">
        <v>2155213080</v>
      </c>
      <c r="H8" s="4"/>
      <c r="I8" s="26">
        <f>C8+E8+G8</f>
        <v>2155213080</v>
      </c>
      <c r="J8" s="4"/>
      <c r="K8" s="26">
        <v>0</v>
      </c>
      <c r="L8" s="4"/>
      <c r="M8" s="26">
        <v>0</v>
      </c>
      <c r="N8" s="4"/>
      <c r="O8" s="26">
        <v>2155213080</v>
      </c>
      <c r="P8" s="4"/>
      <c r="Q8" s="26">
        <f>K8+M8+O8</f>
        <v>2155213080</v>
      </c>
    </row>
    <row r="9" spans="1:17" ht="21" x14ac:dyDescent="0.55000000000000004">
      <c r="A9" s="5" t="s">
        <v>67</v>
      </c>
      <c r="B9" s="4"/>
      <c r="C9" s="26">
        <v>11368728410</v>
      </c>
      <c r="D9" s="4"/>
      <c r="E9" s="26">
        <v>0</v>
      </c>
      <c r="F9" s="4"/>
      <c r="G9" s="26">
        <v>0</v>
      </c>
      <c r="H9" s="4"/>
      <c r="I9" s="26">
        <f t="shared" ref="I9:I25" si="0">C9+E9+G9</f>
        <v>11368728410</v>
      </c>
      <c r="J9" s="4"/>
      <c r="K9" s="26">
        <v>22253417033</v>
      </c>
      <c r="L9" s="4"/>
      <c r="M9" s="26">
        <v>-4945988390</v>
      </c>
      <c r="N9" s="4"/>
      <c r="O9" s="26">
        <v>0</v>
      </c>
      <c r="P9" s="4"/>
      <c r="Q9" s="26">
        <f t="shared" ref="Q9:Q25" si="1">K9+M9+O9</f>
        <v>17307428643</v>
      </c>
    </row>
    <row r="10" spans="1:17" ht="21" x14ac:dyDescent="0.55000000000000004">
      <c r="A10" s="5" t="s">
        <v>106</v>
      </c>
      <c r="B10" s="4"/>
      <c r="C10" s="26">
        <v>0</v>
      </c>
      <c r="D10" s="4"/>
      <c r="E10" s="26">
        <v>0</v>
      </c>
      <c r="F10" s="4"/>
      <c r="G10" s="26">
        <v>0</v>
      </c>
      <c r="H10" s="4"/>
      <c r="I10" s="26">
        <f t="shared" si="0"/>
        <v>0</v>
      </c>
      <c r="J10" s="4"/>
      <c r="K10" s="26">
        <v>0</v>
      </c>
      <c r="L10" s="4"/>
      <c r="M10" s="26">
        <v>0</v>
      </c>
      <c r="N10" s="4"/>
      <c r="O10" s="26">
        <v>1746418967</v>
      </c>
      <c r="P10" s="4"/>
      <c r="Q10" s="26">
        <f t="shared" si="1"/>
        <v>1746418967</v>
      </c>
    </row>
    <row r="11" spans="1:17" ht="21" x14ac:dyDescent="0.55000000000000004">
      <c r="A11" s="5" t="s">
        <v>55</v>
      </c>
      <c r="B11" s="4"/>
      <c r="C11" s="26">
        <v>0</v>
      </c>
      <c r="D11" s="4"/>
      <c r="E11" s="26">
        <v>0</v>
      </c>
      <c r="F11" s="4"/>
      <c r="G11" s="26">
        <v>0</v>
      </c>
      <c r="H11" s="4"/>
      <c r="I11" s="26">
        <f t="shared" si="0"/>
        <v>0</v>
      </c>
      <c r="J11" s="4"/>
      <c r="K11" s="26">
        <v>0</v>
      </c>
      <c r="L11" s="4"/>
      <c r="M11" s="26">
        <v>129708081</v>
      </c>
      <c r="N11" s="4"/>
      <c r="O11" s="26">
        <v>435535824</v>
      </c>
      <c r="P11" s="4"/>
      <c r="Q11" s="26">
        <f t="shared" si="1"/>
        <v>565243905</v>
      </c>
    </row>
    <row r="12" spans="1:17" ht="21" x14ac:dyDescent="0.55000000000000004">
      <c r="A12" s="5" t="s">
        <v>107</v>
      </c>
      <c r="B12" s="4"/>
      <c r="C12" s="26">
        <v>0</v>
      </c>
      <c r="D12" s="4"/>
      <c r="E12" s="26">
        <v>0</v>
      </c>
      <c r="F12" s="4"/>
      <c r="G12" s="26">
        <v>0</v>
      </c>
      <c r="H12" s="4"/>
      <c r="I12" s="26">
        <f t="shared" si="0"/>
        <v>0</v>
      </c>
      <c r="J12" s="4"/>
      <c r="K12" s="26">
        <v>0</v>
      </c>
      <c r="L12" s="4"/>
      <c r="M12" s="26">
        <v>0</v>
      </c>
      <c r="N12" s="4"/>
      <c r="O12" s="26">
        <v>2761969670</v>
      </c>
      <c r="P12" s="4"/>
      <c r="Q12" s="26">
        <f t="shared" si="1"/>
        <v>2761969670</v>
      </c>
    </row>
    <row r="13" spans="1:17" ht="21" x14ac:dyDescent="0.55000000000000004">
      <c r="A13" s="5" t="s">
        <v>66</v>
      </c>
      <c r="B13" s="4"/>
      <c r="C13" s="26">
        <v>6491018500</v>
      </c>
      <c r="D13" s="4"/>
      <c r="E13" s="26">
        <v>-33016</v>
      </c>
      <c r="F13" s="4"/>
      <c r="G13" s="26">
        <v>0</v>
      </c>
      <c r="H13" s="4"/>
      <c r="I13" s="26">
        <f t="shared" si="0"/>
        <v>6490985484</v>
      </c>
      <c r="J13" s="4"/>
      <c r="K13" s="26">
        <v>12396573117</v>
      </c>
      <c r="L13" s="4"/>
      <c r="M13" s="26">
        <v>-41629</v>
      </c>
      <c r="N13" s="4"/>
      <c r="O13" s="26">
        <v>0</v>
      </c>
      <c r="P13" s="4"/>
      <c r="Q13" s="26">
        <f t="shared" si="1"/>
        <v>12396531488</v>
      </c>
    </row>
    <row r="14" spans="1:17" ht="21" x14ac:dyDescent="0.55000000000000004">
      <c r="A14" s="5" t="s">
        <v>65</v>
      </c>
      <c r="B14" s="4"/>
      <c r="C14" s="26">
        <v>1899591496</v>
      </c>
      <c r="D14" s="4"/>
      <c r="E14" s="26">
        <v>0</v>
      </c>
      <c r="F14" s="4"/>
      <c r="G14" s="26">
        <v>0</v>
      </c>
      <c r="H14" s="4"/>
      <c r="I14" s="26">
        <f t="shared" si="0"/>
        <v>1899591496</v>
      </c>
      <c r="J14" s="4"/>
      <c r="K14" s="26">
        <v>3884522658</v>
      </c>
      <c r="L14" s="4"/>
      <c r="M14" s="26">
        <v>-5800</v>
      </c>
      <c r="N14" s="4"/>
      <c r="O14" s="26">
        <v>0</v>
      </c>
      <c r="P14" s="4"/>
      <c r="Q14" s="26">
        <f t="shared" si="1"/>
        <v>3884516858</v>
      </c>
    </row>
    <row r="15" spans="1:17" ht="21" x14ac:dyDescent="0.55000000000000004">
      <c r="A15" s="5" t="s">
        <v>64</v>
      </c>
      <c r="B15" s="4"/>
      <c r="C15" s="26">
        <v>2002260273</v>
      </c>
      <c r="D15" s="4"/>
      <c r="E15" s="26">
        <v>0</v>
      </c>
      <c r="F15" s="4"/>
      <c r="G15" s="26">
        <v>0</v>
      </c>
      <c r="H15" s="4"/>
      <c r="I15" s="26">
        <f t="shared" si="0"/>
        <v>2002260273</v>
      </c>
      <c r="J15" s="4"/>
      <c r="K15" s="26">
        <v>3928825343</v>
      </c>
      <c r="L15" s="4"/>
      <c r="M15" s="26">
        <v>0</v>
      </c>
      <c r="N15" s="4"/>
      <c r="O15" s="26">
        <v>0</v>
      </c>
      <c r="P15" s="4"/>
      <c r="Q15" s="26">
        <f t="shared" si="1"/>
        <v>3928825343</v>
      </c>
    </row>
    <row r="16" spans="1:17" ht="21" x14ac:dyDescent="0.55000000000000004">
      <c r="A16" s="5" t="s">
        <v>63</v>
      </c>
      <c r="B16" s="4"/>
      <c r="C16" s="26">
        <v>201202741</v>
      </c>
      <c r="D16" s="4"/>
      <c r="E16" s="26">
        <v>0</v>
      </c>
      <c r="F16" s="4"/>
      <c r="G16" s="26">
        <v>0</v>
      </c>
      <c r="H16" s="4"/>
      <c r="I16" s="26">
        <f t="shared" si="0"/>
        <v>201202741</v>
      </c>
      <c r="J16" s="4"/>
      <c r="K16" s="26">
        <v>394835960</v>
      </c>
      <c r="L16" s="4"/>
      <c r="M16" s="26">
        <v>0</v>
      </c>
      <c r="N16" s="4"/>
      <c r="O16" s="26">
        <v>0</v>
      </c>
      <c r="P16" s="4"/>
      <c r="Q16" s="26">
        <f t="shared" si="1"/>
        <v>394835960</v>
      </c>
    </row>
    <row r="17" spans="1:17" ht="21" x14ac:dyDescent="0.55000000000000004">
      <c r="A17" s="5" t="s">
        <v>62</v>
      </c>
      <c r="B17" s="4"/>
      <c r="C17" s="26">
        <v>53333317</v>
      </c>
      <c r="D17" s="4"/>
      <c r="E17" s="26">
        <v>0</v>
      </c>
      <c r="F17" s="4"/>
      <c r="G17" s="26">
        <v>0</v>
      </c>
      <c r="H17" s="4"/>
      <c r="I17" s="26">
        <f t="shared" si="0"/>
        <v>53333317</v>
      </c>
      <c r="J17" s="4"/>
      <c r="K17" s="26">
        <v>104830743</v>
      </c>
      <c r="L17" s="4"/>
      <c r="M17" s="26">
        <v>0</v>
      </c>
      <c r="N17" s="4"/>
      <c r="O17" s="26">
        <v>0</v>
      </c>
      <c r="P17" s="4"/>
      <c r="Q17" s="26">
        <f t="shared" si="1"/>
        <v>104830743</v>
      </c>
    </row>
    <row r="18" spans="1:17" ht="21" x14ac:dyDescent="0.55000000000000004">
      <c r="A18" s="5" t="s">
        <v>61</v>
      </c>
      <c r="B18" s="4"/>
      <c r="C18" s="26">
        <v>99014212</v>
      </c>
      <c r="D18" s="4"/>
      <c r="E18" s="26">
        <v>0</v>
      </c>
      <c r="F18" s="4"/>
      <c r="G18" s="26">
        <v>0</v>
      </c>
      <c r="H18" s="4"/>
      <c r="I18" s="26">
        <f t="shared" si="0"/>
        <v>99014212</v>
      </c>
      <c r="J18" s="4"/>
      <c r="K18" s="26">
        <v>194243664</v>
      </c>
      <c r="L18" s="4"/>
      <c r="M18" s="26">
        <v>0</v>
      </c>
      <c r="N18" s="4"/>
      <c r="O18" s="26">
        <v>0</v>
      </c>
      <c r="P18" s="4"/>
      <c r="Q18" s="26">
        <f t="shared" si="1"/>
        <v>194243664</v>
      </c>
    </row>
    <row r="19" spans="1:17" ht="21" x14ac:dyDescent="0.55000000000000004">
      <c r="A19" s="5" t="s">
        <v>60</v>
      </c>
      <c r="B19" s="4"/>
      <c r="C19" s="26">
        <v>4058239725</v>
      </c>
      <c r="D19" s="4"/>
      <c r="E19" s="26">
        <v>0</v>
      </c>
      <c r="F19" s="4"/>
      <c r="G19" s="26">
        <v>0</v>
      </c>
      <c r="H19" s="4"/>
      <c r="I19" s="26">
        <f t="shared" si="0"/>
        <v>4058239725</v>
      </c>
      <c r="J19" s="4"/>
      <c r="K19" s="26">
        <v>7965089041</v>
      </c>
      <c r="L19" s="4"/>
      <c r="M19" s="26">
        <v>0</v>
      </c>
      <c r="N19" s="4"/>
      <c r="O19" s="26">
        <v>0</v>
      </c>
      <c r="P19" s="4"/>
      <c r="Q19" s="26">
        <f t="shared" si="1"/>
        <v>7965089041</v>
      </c>
    </row>
    <row r="20" spans="1:17" ht="21" x14ac:dyDescent="0.55000000000000004">
      <c r="A20" s="5" t="s">
        <v>59</v>
      </c>
      <c r="B20" s="4"/>
      <c r="C20" s="26">
        <v>98285053</v>
      </c>
      <c r="D20" s="4"/>
      <c r="E20" s="26">
        <v>0</v>
      </c>
      <c r="F20" s="4"/>
      <c r="G20" s="26">
        <v>0</v>
      </c>
      <c r="H20" s="4"/>
      <c r="I20" s="26">
        <f t="shared" si="0"/>
        <v>98285053</v>
      </c>
      <c r="J20" s="4"/>
      <c r="K20" s="26">
        <v>197543443</v>
      </c>
      <c r="L20" s="4"/>
      <c r="M20" s="26">
        <v>0</v>
      </c>
      <c r="N20" s="4"/>
      <c r="O20" s="26">
        <v>0</v>
      </c>
      <c r="P20" s="4"/>
      <c r="Q20" s="26">
        <f t="shared" si="1"/>
        <v>197543443</v>
      </c>
    </row>
    <row r="21" spans="1:17" ht="21" x14ac:dyDescent="0.55000000000000004">
      <c r="A21" s="5" t="s">
        <v>58</v>
      </c>
      <c r="B21" s="4"/>
      <c r="C21" s="26">
        <v>395568493</v>
      </c>
      <c r="D21" s="4"/>
      <c r="E21" s="26">
        <v>0</v>
      </c>
      <c r="F21" s="4"/>
      <c r="G21" s="26">
        <v>0</v>
      </c>
      <c r="H21" s="4"/>
      <c r="I21" s="26">
        <f t="shared" si="0"/>
        <v>395568493</v>
      </c>
      <c r="J21" s="4"/>
      <c r="K21" s="26">
        <v>775997945</v>
      </c>
      <c r="L21" s="4"/>
      <c r="M21" s="26">
        <v>0</v>
      </c>
      <c r="N21" s="4"/>
      <c r="O21" s="26">
        <v>0</v>
      </c>
      <c r="P21" s="4"/>
      <c r="Q21" s="26">
        <f t="shared" si="1"/>
        <v>775997945</v>
      </c>
    </row>
    <row r="22" spans="1:17" ht="21" x14ac:dyDescent="0.55000000000000004">
      <c r="A22" s="5" t="s">
        <v>57</v>
      </c>
      <c r="B22" s="4"/>
      <c r="C22" s="26">
        <v>184683995</v>
      </c>
      <c r="D22" s="4"/>
      <c r="E22" s="26">
        <v>0</v>
      </c>
      <c r="F22" s="4"/>
      <c r="G22" s="26">
        <v>0</v>
      </c>
      <c r="H22" s="4"/>
      <c r="I22" s="26">
        <f t="shared" si="0"/>
        <v>184683995</v>
      </c>
      <c r="J22" s="4"/>
      <c r="K22" s="26">
        <v>362419928</v>
      </c>
      <c r="L22" s="4"/>
      <c r="M22" s="26">
        <v>0</v>
      </c>
      <c r="N22" s="4"/>
      <c r="O22" s="26">
        <v>0</v>
      </c>
      <c r="P22" s="4"/>
      <c r="Q22" s="26">
        <f t="shared" si="1"/>
        <v>362419928</v>
      </c>
    </row>
    <row r="23" spans="1:17" ht="21" x14ac:dyDescent="0.55000000000000004">
      <c r="A23" s="5" t="s">
        <v>53</v>
      </c>
      <c r="B23" s="4"/>
      <c r="C23" s="26">
        <v>0</v>
      </c>
      <c r="D23" s="4"/>
      <c r="E23" s="26">
        <v>736719732</v>
      </c>
      <c r="F23" s="4"/>
      <c r="G23" s="26">
        <v>0</v>
      </c>
      <c r="H23" s="4"/>
      <c r="I23" s="26">
        <f t="shared" si="0"/>
        <v>736719732</v>
      </c>
      <c r="J23" s="4"/>
      <c r="K23" s="26">
        <v>0</v>
      </c>
      <c r="L23" s="4"/>
      <c r="M23" s="26">
        <v>1489008506</v>
      </c>
      <c r="N23" s="4"/>
      <c r="O23" s="26">
        <v>0</v>
      </c>
      <c r="P23" s="4"/>
      <c r="Q23" s="26">
        <f t="shared" si="1"/>
        <v>1489008506</v>
      </c>
    </row>
    <row r="24" spans="1:17" ht="21" x14ac:dyDescent="0.55000000000000004">
      <c r="A24" s="5" t="s">
        <v>54</v>
      </c>
      <c r="B24" s="4"/>
      <c r="C24" s="26">
        <v>0</v>
      </c>
      <c r="D24" s="4"/>
      <c r="E24" s="26">
        <v>2291330309</v>
      </c>
      <c r="F24" s="4"/>
      <c r="G24" s="26">
        <v>0</v>
      </c>
      <c r="H24" s="4"/>
      <c r="I24" s="26">
        <f t="shared" si="0"/>
        <v>2291330309</v>
      </c>
      <c r="J24" s="4"/>
      <c r="K24" s="26">
        <v>0</v>
      </c>
      <c r="L24" s="4"/>
      <c r="M24" s="26">
        <v>4632135978</v>
      </c>
      <c r="N24" s="4"/>
      <c r="O24" s="26">
        <v>0</v>
      </c>
      <c r="P24" s="4"/>
      <c r="Q24" s="26">
        <f t="shared" si="1"/>
        <v>4632135978</v>
      </c>
    </row>
    <row r="25" spans="1:17" ht="21" x14ac:dyDescent="0.55000000000000004">
      <c r="A25" s="5" t="s">
        <v>56</v>
      </c>
      <c r="B25" s="4"/>
      <c r="C25" s="26">
        <v>0</v>
      </c>
      <c r="D25" s="4"/>
      <c r="E25" s="26">
        <v>1234419223</v>
      </c>
      <c r="F25" s="4"/>
      <c r="G25" s="26">
        <v>0</v>
      </c>
      <c r="H25" s="4"/>
      <c r="I25" s="26">
        <f t="shared" si="0"/>
        <v>1234419223</v>
      </c>
      <c r="J25" s="4"/>
      <c r="K25" s="26">
        <v>0</v>
      </c>
      <c r="L25" s="4"/>
      <c r="M25" s="26">
        <v>2497382874</v>
      </c>
      <c r="N25" s="4"/>
      <c r="O25" s="26">
        <v>0</v>
      </c>
      <c r="P25" s="4"/>
      <c r="Q25" s="26">
        <f t="shared" si="1"/>
        <v>2497382874</v>
      </c>
    </row>
    <row r="26" spans="1:17" s="9" customFormat="1" ht="24" x14ac:dyDescent="0.25">
      <c r="A26" s="9" t="s">
        <v>48</v>
      </c>
      <c r="C26" s="10">
        <f>SUM(C8:C25)</f>
        <v>26851926215</v>
      </c>
      <c r="E26" s="10">
        <f>SUM(E8:E25)</f>
        <v>4262436248</v>
      </c>
      <c r="G26" s="10">
        <f>SUM(G8:G25)</f>
        <v>2155213080</v>
      </c>
      <c r="I26" s="10">
        <f>SUM(I8:I25)</f>
        <v>33269575543</v>
      </c>
      <c r="K26" s="10">
        <f>SUM(K8:K25)</f>
        <v>52458298875</v>
      </c>
      <c r="M26" s="10">
        <f>SUM(M8:M25)</f>
        <v>3802199620</v>
      </c>
      <c r="O26" s="10">
        <f>SUM(O8:O25)</f>
        <v>7099137541</v>
      </c>
      <c r="Q26" s="10">
        <f>SUM(Q8:Q25)</f>
        <v>63359636036</v>
      </c>
    </row>
    <row r="27" spans="1:17" ht="19.5" thickTop="1" x14ac:dyDescent="0.45"/>
    <row r="29" spans="1:17" x14ac:dyDescent="0.45">
      <c r="Q29" s="3"/>
    </row>
    <row r="30" spans="1:17" x14ac:dyDescent="0.45">
      <c r="Q30" s="3"/>
    </row>
    <row r="31" spans="1:17" x14ac:dyDescent="0.45">
      <c r="Q31" s="3"/>
    </row>
  </sheetData>
  <mergeCells count="15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  <mergeCell ref="A5:Q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98"/>
  <sheetViews>
    <sheetView rightToLeft="1" workbookViewId="0">
      <selection activeCell="M11" sqref="M11"/>
    </sheetView>
  </sheetViews>
  <sheetFormatPr defaultRowHeight="18.75" x14ac:dyDescent="0.45"/>
  <cols>
    <col min="1" max="1" width="23.28515625" style="4" bestFit="1" customWidth="1"/>
    <col min="2" max="2" width="1" style="1" customWidth="1"/>
    <col min="3" max="3" width="34" style="1" customWidth="1"/>
    <col min="4" max="4" width="1" style="1" customWidth="1"/>
    <col min="5" max="5" width="30" style="1" customWidth="1"/>
    <col min="6" max="6" width="1" style="1" customWidth="1"/>
    <col min="7" max="7" width="34" style="1" customWidth="1"/>
    <col min="8" max="8" width="1" style="1" customWidth="1"/>
    <col min="9" max="9" width="30" style="1" customWidth="1"/>
    <col min="10" max="10" width="1" style="1" customWidth="1"/>
    <col min="11" max="11" width="9.140625" style="1" customWidth="1"/>
    <col min="12" max="16384" width="9.140625" style="1"/>
  </cols>
  <sheetData>
    <row r="2" spans="1:10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</row>
    <row r="3" spans="1:10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</row>
    <row r="4" spans="1:10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</row>
    <row r="5" spans="1:10" s="14" customFormat="1" ht="28.5" x14ac:dyDescent="0.55000000000000004">
      <c r="A5" s="66" t="s">
        <v>169</v>
      </c>
      <c r="B5" s="66"/>
      <c r="C5" s="66"/>
      <c r="D5" s="66"/>
      <c r="E5" s="66"/>
      <c r="F5" s="66"/>
      <c r="G5" s="66"/>
      <c r="H5" s="66"/>
      <c r="I5" s="66"/>
      <c r="J5" s="49"/>
    </row>
    <row r="6" spans="1:10" ht="27" thickBot="1" x14ac:dyDescent="0.5">
      <c r="A6" s="64" t="s">
        <v>114</v>
      </c>
      <c r="B6" s="64" t="s">
        <v>114</v>
      </c>
      <c r="C6" s="64" t="s">
        <v>121</v>
      </c>
      <c r="D6" s="64" t="s">
        <v>83</v>
      </c>
      <c r="E6" s="64" t="s">
        <v>83</v>
      </c>
      <c r="G6" s="64" t="s">
        <v>122</v>
      </c>
      <c r="H6" s="64" t="s">
        <v>84</v>
      </c>
      <c r="I6" s="64" t="s">
        <v>84</v>
      </c>
    </row>
    <row r="7" spans="1:10" ht="27" thickBot="1" x14ac:dyDescent="0.5">
      <c r="A7" s="64" t="s">
        <v>115</v>
      </c>
      <c r="C7" s="64" t="s">
        <v>116</v>
      </c>
      <c r="E7" s="64" t="s">
        <v>117</v>
      </c>
      <c r="G7" s="64" t="s">
        <v>116</v>
      </c>
      <c r="I7" s="64" t="s">
        <v>117</v>
      </c>
    </row>
    <row r="8" spans="1:10" ht="21" x14ac:dyDescent="0.55000000000000004">
      <c r="A8" s="5" t="s">
        <v>73</v>
      </c>
      <c r="C8" s="26">
        <v>10689</v>
      </c>
      <c r="E8" s="17">
        <f>C8/$C$97</f>
        <v>6.0048334443437554E-8</v>
      </c>
      <c r="G8" s="26">
        <v>23941</v>
      </c>
      <c r="I8" s="17">
        <f>G8/$G$97</f>
        <v>6.9165283732027279E-8</v>
      </c>
    </row>
    <row r="9" spans="1:10" ht="21" x14ac:dyDescent="0.55000000000000004">
      <c r="A9" s="5" t="s">
        <v>73</v>
      </c>
      <c r="C9" s="26">
        <v>48240</v>
      </c>
      <c r="E9" s="17">
        <f t="shared" ref="E9:E72" si="0">C9/$C$97</f>
        <v>2.7100118379188208E-7</v>
      </c>
      <c r="G9" s="26">
        <v>96277</v>
      </c>
      <c r="I9" s="17">
        <f t="shared" ref="I9:I72" si="1">G9/$G$97</f>
        <v>2.7814318624403283E-7</v>
      </c>
    </row>
    <row r="10" spans="1:10" ht="21" x14ac:dyDescent="0.55000000000000004">
      <c r="A10" s="5" t="s">
        <v>73</v>
      </c>
      <c r="C10" s="26">
        <v>48606</v>
      </c>
      <c r="E10" s="17">
        <f t="shared" si="0"/>
        <v>2.7305728730075084E-7</v>
      </c>
      <c r="G10" s="26">
        <v>97007</v>
      </c>
      <c r="I10" s="17">
        <f t="shared" si="1"/>
        <v>2.8025214815558126E-7</v>
      </c>
    </row>
    <row r="11" spans="1:10" ht="21" x14ac:dyDescent="0.55000000000000004">
      <c r="A11" s="5" t="s">
        <v>73</v>
      </c>
      <c r="C11" s="26">
        <v>51995</v>
      </c>
      <c r="E11" s="17">
        <f t="shared" si="0"/>
        <v>2.9209590694981155E-7</v>
      </c>
      <c r="G11" s="26">
        <v>103771</v>
      </c>
      <c r="I11" s="17">
        <f t="shared" si="1"/>
        <v>2.9979326920998297E-7</v>
      </c>
    </row>
    <row r="12" spans="1:10" ht="21" x14ac:dyDescent="0.55000000000000004">
      <c r="A12" s="5" t="s">
        <v>75</v>
      </c>
      <c r="C12" s="26">
        <v>863878578</v>
      </c>
      <c r="E12" s="17">
        <f t="shared" si="0"/>
        <v>4.8530704247605255E-3</v>
      </c>
      <c r="G12" s="26">
        <v>1483216542</v>
      </c>
      <c r="I12" s="17">
        <f t="shared" si="1"/>
        <v>4.284996155693846E-3</v>
      </c>
    </row>
    <row r="13" spans="1:10" ht="21" x14ac:dyDescent="0.55000000000000004">
      <c r="A13" s="5" t="s">
        <v>75</v>
      </c>
      <c r="C13" s="26">
        <v>7211351710</v>
      </c>
      <c r="E13" s="17">
        <f t="shared" si="0"/>
        <v>4.0511709165622169E-2</v>
      </c>
      <c r="G13" s="26">
        <v>16109063567</v>
      </c>
      <c r="I13" s="17">
        <f t="shared" si="1"/>
        <v>4.6538906155499708E-2</v>
      </c>
    </row>
    <row r="14" spans="1:10" ht="21" x14ac:dyDescent="0.55000000000000004">
      <c r="A14" s="5" t="s">
        <v>75</v>
      </c>
      <c r="C14" s="26">
        <v>2237738710</v>
      </c>
      <c r="E14" s="17">
        <f t="shared" si="0"/>
        <v>1.2571099490607777E-2</v>
      </c>
      <c r="G14" s="26">
        <v>2762522794</v>
      </c>
      <c r="I14" s="17">
        <f t="shared" si="1"/>
        <v>7.9808977429181218E-3</v>
      </c>
    </row>
    <row r="15" spans="1:10" ht="21" x14ac:dyDescent="0.55000000000000004">
      <c r="A15" s="5" t="s">
        <v>75</v>
      </c>
      <c r="C15" s="26">
        <v>676482582</v>
      </c>
      <c r="E15" s="17">
        <f t="shared" si="0"/>
        <v>3.8003229796141989E-3</v>
      </c>
      <c r="G15" s="26">
        <v>1348961098</v>
      </c>
      <c r="I15" s="17">
        <f t="shared" si="1"/>
        <v>3.8971336655376576E-3</v>
      </c>
    </row>
    <row r="16" spans="1:10" ht="21" x14ac:dyDescent="0.55000000000000004">
      <c r="A16" s="5" t="s">
        <v>75</v>
      </c>
      <c r="C16" s="26">
        <v>244002866</v>
      </c>
      <c r="E16" s="17">
        <f t="shared" si="0"/>
        <v>1.3707517731055552E-3</v>
      </c>
      <c r="G16" s="26">
        <v>1303145590</v>
      </c>
      <c r="I16" s="17">
        <f t="shared" si="1"/>
        <v>3.7647731705647254E-3</v>
      </c>
    </row>
    <row r="17" spans="1:9" ht="21" x14ac:dyDescent="0.55000000000000004">
      <c r="A17" s="5" t="s">
        <v>75</v>
      </c>
      <c r="C17" s="26">
        <v>40082293</v>
      </c>
      <c r="E17" s="17">
        <f t="shared" si="0"/>
        <v>2.2517306907323943E-4</v>
      </c>
      <c r="G17" s="26">
        <v>50452553</v>
      </c>
      <c r="I17" s="17">
        <f t="shared" si="1"/>
        <v>1.4575686659914558E-4</v>
      </c>
    </row>
    <row r="18" spans="1:9" ht="21" x14ac:dyDescent="0.55000000000000004">
      <c r="A18" s="5" t="s">
        <v>75</v>
      </c>
      <c r="C18" s="26">
        <v>62226751</v>
      </c>
      <c r="E18" s="17">
        <f t="shared" si="0"/>
        <v>3.4957552206721983E-4</v>
      </c>
      <c r="G18" s="26">
        <v>88107571</v>
      </c>
      <c r="I18" s="17">
        <f t="shared" si="1"/>
        <v>2.5454179638088377E-4</v>
      </c>
    </row>
    <row r="19" spans="1:9" ht="21" x14ac:dyDescent="0.55000000000000004">
      <c r="A19" s="5" t="s">
        <v>75</v>
      </c>
      <c r="C19" s="26">
        <v>722871607</v>
      </c>
      <c r="E19" s="17">
        <f t="shared" si="0"/>
        <v>4.0609258131538177E-3</v>
      </c>
      <c r="G19" s="26">
        <v>1128772851</v>
      </c>
      <c r="I19" s="17">
        <f t="shared" si="1"/>
        <v>3.2610122596560022E-3</v>
      </c>
    </row>
    <row r="20" spans="1:9" ht="21" x14ac:dyDescent="0.55000000000000004">
      <c r="A20" s="5" t="s">
        <v>75</v>
      </c>
      <c r="C20" s="26">
        <v>43028501</v>
      </c>
      <c r="E20" s="17">
        <f t="shared" si="0"/>
        <v>2.4172418548487113E-4</v>
      </c>
      <c r="G20" s="26">
        <v>51157431</v>
      </c>
      <c r="I20" s="17">
        <f t="shared" si="1"/>
        <v>1.4779325133104749E-4</v>
      </c>
    </row>
    <row r="21" spans="1:9" ht="21" x14ac:dyDescent="0.55000000000000004">
      <c r="A21" s="5" t="s">
        <v>75</v>
      </c>
      <c r="C21" s="26">
        <v>752242717</v>
      </c>
      <c r="E21" s="17">
        <f t="shared" si="0"/>
        <v>4.2259259288105668E-3</v>
      </c>
      <c r="G21" s="26">
        <v>1236049255</v>
      </c>
      <c r="I21" s="17">
        <f t="shared" si="1"/>
        <v>3.5709326021818614E-3</v>
      </c>
    </row>
    <row r="22" spans="1:9" ht="21" x14ac:dyDescent="0.55000000000000004">
      <c r="A22" s="5" t="s">
        <v>75</v>
      </c>
      <c r="C22" s="26">
        <v>430449095</v>
      </c>
      <c r="E22" s="17">
        <f t="shared" si="0"/>
        <v>2.4181636464996751E-3</v>
      </c>
      <c r="G22" s="26">
        <v>436082518</v>
      </c>
      <c r="I22" s="17">
        <f t="shared" si="1"/>
        <v>1.259837562676868E-3</v>
      </c>
    </row>
    <row r="23" spans="1:9" ht="21" x14ac:dyDescent="0.55000000000000004">
      <c r="A23" s="5" t="s">
        <v>75</v>
      </c>
      <c r="C23" s="26">
        <v>93452149</v>
      </c>
      <c r="E23" s="17">
        <f t="shared" si="0"/>
        <v>5.2499259964542604E-4</v>
      </c>
      <c r="G23" s="26">
        <v>299625174</v>
      </c>
      <c r="I23" s="17">
        <f t="shared" si="1"/>
        <v>8.6561380781788745E-4</v>
      </c>
    </row>
    <row r="24" spans="1:9" ht="21" x14ac:dyDescent="0.55000000000000004">
      <c r="A24" s="5" t="s">
        <v>76</v>
      </c>
      <c r="C24" s="26">
        <v>0</v>
      </c>
      <c r="E24" s="17">
        <f t="shared" si="0"/>
        <v>0</v>
      </c>
      <c r="G24" s="26">
        <v>331783402</v>
      </c>
      <c r="I24" s="17">
        <f t="shared" si="1"/>
        <v>9.5851857219444753E-4</v>
      </c>
    </row>
    <row r="25" spans="1:9" ht="21" x14ac:dyDescent="0.55000000000000004">
      <c r="A25" s="5" t="s">
        <v>75</v>
      </c>
      <c r="C25" s="26">
        <v>260917581</v>
      </c>
      <c r="E25" s="17">
        <f t="shared" si="0"/>
        <v>1.4657747372121535E-3</v>
      </c>
      <c r="G25" s="26">
        <v>1015008189</v>
      </c>
      <c r="I25" s="17">
        <f t="shared" si="1"/>
        <v>2.9323474116585008E-3</v>
      </c>
    </row>
    <row r="26" spans="1:9" ht="21" x14ac:dyDescent="0.55000000000000004">
      <c r="A26" s="5" t="s">
        <v>75</v>
      </c>
      <c r="C26" s="26">
        <v>3264144535</v>
      </c>
      <c r="E26" s="17">
        <f t="shared" si="0"/>
        <v>1.833721046958546E-2</v>
      </c>
      <c r="G26" s="26">
        <v>6425469113</v>
      </c>
      <c r="I26" s="17">
        <f t="shared" si="1"/>
        <v>1.8563109072804923E-2</v>
      </c>
    </row>
    <row r="27" spans="1:9" ht="21" x14ac:dyDescent="0.55000000000000004">
      <c r="A27" s="5" t="s">
        <v>75</v>
      </c>
      <c r="C27" s="26">
        <v>2820332561</v>
      </c>
      <c r="E27" s="17">
        <f t="shared" si="0"/>
        <v>1.5843977253685543E-2</v>
      </c>
      <c r="G27" s="26">
        <v>2835963163</v>
      </c>
      <c r="I27" s="17">
        <f t="shared" si="1"/>
        <v>8.19306615523464E-3</v>
      </c>
    </row>
    <row r="28" spans="1:9" ht="21" x14ac:dyDescent="0.55000000000000004">
      <c r="A28" s="5" t="s">
        <v>75</v>
      </c>
      <c r="C28" s="26">
        <v>108281670</v>
      </c>
      <c r="E28" s="17">
        <f t="shared" si="0"/>
        <v>6.0830142522723732E-4</v>
      </c>
      <c r="G28" s="26">
        <v>119879212</v>
      </c>
      <c r="I28" s="17">
        <f t="shared" si="1"/>
        <v>3.4632971519785513E-4</v>
      </c>
    </row>
    <row r="29" spans="1:9" ht="21" x14ac:dyDescent="0.55000000000000004">
      <c r="A29" s="5" t="s">
        <v>76</v>
      </c>
      <c r="C29" s="26">
        <v>0</v>
      </c>
      <c r="E29" s="17">
        <f t="shared" si="0"/>
        <v>0</v>
      </c>
      <c r="G29" s="26">
        <v>83548</v>
      </c>
      <c r="I29" s="17">
        <f t="shared" si="1"/>
        <v>2.4136924628225283E-7</v>
      </c>
    </row>
    <row r="30" spans="1:9" ht="21" x14ac:dyDescent="0.55000000000000004">
      <c r="A30" s="5" t="s">
        <v>75</v>
      </c>
      <c r="C30" s="26">
        <v>4302776094</v>
      </c>
      <c r="E30" s="17">
        <f t="shared" si="0"/>
        <v>2.4172002799863403E-2</v>
      </c>
      <c r="G30" s="26">
        <v>4778787914</v>
      </c>
      <c r="I30" s="17">
        <f t="shared" si="1"/>
        <v>1.3805865334238035E-2</v>
      </c>
    </row>
    <row r="31" spans="1:9" ht="21" x14ac:dyDescent="0.55000000000000004">
      <c r="A31" s="5" t="s">
        <v>75</v>
      </c>
      <c r="C31" s="26">
        <v>2570125826</v>
      </c>
      <c r="E31" s="17">
        <f t="shared" si="0"/>
        <v>1.4438373576701675E-2</v>
      </c>
      <c r="G31" s="26">
        <v>2856693812</v>
      </c>
      <c r="I31" s="17">
        <f t="shared" si="1"/>
        <v>8.2529567704985839E-3</v>
      </c>
    </row>
    <row r="32" spans="1:9" ht="21" x14ac:dyDescent="0.55000000000000004">
      <c r="A32" s="5" t="s">
        <v>75</v>
      </c>
      <c r="C32" s="26">
        <v>2784257303</v>
      </c>
      <c r="E32" s="17">
        <f t="shared" si="0"/>
        <v>1.5641314782217933E-2</v>
      </c>
      <c r="G32" s="26">
        <v>2793759899</v>
      </c>
      <c r="I32" s="17">
        <f t="shared" si="1"/>
        <v>8.0711413931537895E-3</v>
      </c>
    </row>
    <row r="33" spans="1:9" ht="21" x14ac:dyDescent="0.55000000000000004">
      <c r="A33" s="5" t="s">
        <v>75</v>
      </c>
      <c r="C33" s="26">
        <v>4749258</v>
      </c>
      <c r="E33" s="17">
        <f t="shared" si="0"/>
        <v>2.6680235077385291E-5</v>
      </c>
      <c r="G33" s="26">
        <v>5738407</v>
      </c>
      <c r="I33" s="17">
        <f t="shared" si="1"/>
        <v>1.6578194241044713E-5</v>
      </c>
    </row>
    <row r="34" spans="1:9" ht="21" x14ac:dyDescent="0.55000000000000004">
      <c r="A34" s="5" t="s">
        <v>75</v>
      </c>
      <c r="C34" s="26">
        <v>5402678556</v>
      </c>
      <c r="E34" s="17">
        <f t="shared" si="0"/>
        <v>3.0351000918802162E-2</v>
      </c>
      <c r="G34" s="26">
        <v>7273194131</v>
      </c>
      <c r="I34" s="17">
        <f t="shared" si="1"/>
        <v>2.1012177256953785E-2</v>
      </c>
    </row>
    <row r="35" spans="1:9" ht="21" x14ac:dyDescent="0.55000000000000004">
      <c r="A35" s="5" t="s">
        <v>75</v>
      </c>
      <c r="C35" s="26">
        <v>113279453</v>
      </c>
      <c r="E35" s="17">
        <f t="shared" si="0"/>
        <v>6.3637781638260511E-4</v>
      </c>
      <c r="G35" s="26">
        <v>239504913</v>
      </c>
      <c r="I35" s="17">
        <f t="shared" si="1"/>
        <v>6.9192703992563003E-4</v>
      </c>
    </row>
    <row r="36" spans="1:9" ht="21" x14ac:dyDescent="0.55000000000000004">
      <c r="A36" s="5" t="s">
        <v>75</v>
      </c>
      <c r="C36" s="26">
        <v>39122449</v>
      </c>
      <c r="E36" s="17">
        <f t="shared" si="0"/>
        <v>2.1978088706130875E-4</v>
      </c>
      <c r="G36" s="26">
        <v>39511555</v>
      </c>
      <c r="I36" s="17">
        <f t="shared" si="1"/>
        <v>1.1414844460417698E-4</v>
      </c>
    </row>
    <row r="37" spans="1:9" ht="21" x14ac:dyDescent="0.55000000000000004">
      <c r="A37" s="5" t="s">
        <v>75</v>
      </c>
      <c r="C37" s="26">
        <v>187519416</v>
      </c>
      <c r="E37" s="17">
        <f t="shared" si="0"/>
        <v>1.0534407902148093E-3</v>
      </c>
      <c r="G37" s="26">
        <v>280593707</v>
      </c>
      <c r="I37" s="17">
        <f t="shared" si="1"/>
        <v>8.1063211052488735E-4</v>
      </c>
    </row>
    <row r="38" spans="1:9" ht="21" x14ac:dyDescent="0.55000000000000004">
      <c r="A38" s="5" t="s">
        <v>75</v>
      </c>
      <c r="C38" s="26">
        <v>150107302</v>
      </c>
      <c r="E38" s="17">
        <f t="shared" si="0"/>
        <v>8.4326817035251973E-4</v>
      </c>
      <c r="G38" s="26">
        <v>274488282</v>
      </c>
      <c r="I38" s="17">
        <f t="shared" si="1"/>
        <v>7.9299360534842804E-4</v>
      </c>
    </row>
    <row r="39" spans="1:9" ht="21" x14ac:dyDescent="0.55000000000000004">
      <c r="A39" s="5" t="s">
        <v>76</v>
      </c>
      <c r="C39" s="26">
        <v>25806754</v>
      </c>
      <c r="E39" s="17">
        <f t="shared" si="0"/>
        <v>1.4497638648063618E-4</v>
      </c>
      <c r="G39" s="26">
        <v>25806754</v>
      </c>
      <c r="I39" s="17">
        <f t="shared" si="1"/>
        <v>7.4555426365341043E-5</v>
      </c>
    </row>
    <row r="40" spans="1:9" ht="21" x14ac:dyDescent="0.55000000000000004">
      <c r="A40" s="5" t="s">
        <v>76</v>
      </c>
      <c r="C40" s="26">
        <v>4786206</v>
      </c>
      <c r="E40" s="17">
        <f t="shared" si="0"/>
        <v>2.6887800411936338E-5</v>
      </c>
      <c r="G40" s="26">
        <v>4786206</v>
      </c>
      <c r="I40" s="17">
        <f t="shared" si="1"/>
        <v>1.3827296102499118E-5</v>
      </c>
    </row>
    <row r="41" spans="1:9" ht="21" x14ac:dyDescent="0.55000000000000004">
      <c r="A41" s="5" t="s">
        <v>76</v>
      </c>
      <c r="C41" s="26">
        <v>958809</v>
      </c>
      <c r="E41" s="17">
        <f t="shared" si="0"/>
        <v>5.3863676208605038E-6</v>
      </c>
      <c r="G41" s="26">
        <v>958809</v>
      </c>
      <c r="I41" s="17">
        <f t="shared" si="1"/>
        <v>2.7699885773284884E-6</v>
      </c>
    </row>
    <row r="42" spans="1:9" ht="21" x14ac:dyDescent="0.55000000000000004">
      <c r="A42" s="5" t="s">
        <v>75</v>
      </c>
      <c r="C42" s="26">
        <v>50875457</v>
      </c>
      <c r="E42" s="17">
        <f t="shared" si="0"/>
        <v>2.858065728224087E-4</v>
      </c>
      <c r="G42" s="26">
        <v>69956449</v>
      </c>
      <c r="I42" s="17">
        <f t="shared" si="1"/>
        <v>2.021034060385989E-4</v>
      </c>
    </row>
    <row r="43" spans="1:9" ht="21" x14ac:dyDescent="0.55000000000000004">
      <c r="A43" s="5" t="s">
        <v>75</v>
      </c>
      <c r="C43" s="26">
        <v>143787719</v>
      </c>
      <c r="E43" s="17">
        <f t="shared" si="0"/>
        <v>8.0776621193479471E-4</v>
      </c>
      <c r="G43" s="26">
        <v>261181824</v>
      </c>
      <c r="I43" s="17">
        <f t="shared" si="1"/>
        <v>7.5455139562292353E-4</v>
      </c>
    </row>
    <row r="44" spans="1:9" ht="21" x14ac:dyDescent="0.55000000000000004">
      <c r="A44" s="5" t="s">
        <v>75</v>
      </c>
      <c r="C44" s="26">
        <v>342837323</v>
      </c>
      <c r="E44" s="17">
        <f t="shared" si="0"/>
        <v>1.9259809365887199E-3</v>
      </c>
      <c r="G44" s="26">
        <v>352420759</v>
      </c>
      <c r="I44" s="17">
        <f t="shared" si="1"/>
        <v>1.0181396679040727E-3</v>
      </c>
    </row>
    <row r="45" spans="1:9" ht="21" x14ac:dyDescent="0.55000000000000004">
      <c r="A45" s="5" t="s">
        <v>75</v>
      </c>
      <c r="C45" s="26">
        <v>591391905</v>
      </c>
      <c r="E45" s="17">
        <f t="shared" si="0"/>
        <v>3.3223031994182479E-3</v>
      </c>
      <c r="G45" s="26">
        <v>600518982</v>
      </c>
      <c r="I45" s="17">
        <f t="shared" si="1"/>
        <v>1.7348926852052205E-3</v>
      </c>
    </row>
    <row r="46" spans="1:9" ht="21" x14ac:dyDescent="0.55000000000000004">
      <c r="A46" s="5" t="s">
        <v>77</v>
      </c>
      <c r="C46" s="26">
        <v>0</v>
      </c>
      <c r="E46" s="17">
        <f t="shared" si="0"/>
        <v>0</v>
      </c>
      <c r="G46" s="26">
        <v>608</v>
      </c>
      <c r="I46" s="17">
        <f t="shared" si="1"/>
        <v>1.7565052633170122E-9</v>
      </c>
    </row>
    <row r="47" spans="1:9" ht="21" x14ac:dyDescent="0.55000000000000004">
      <c r="A47" s="5" t="s">
        <v>75</v>
      </c>
      <c r="C47" s="26">
        <v>214266784</v>
      </c>
      <c r="E47" s="17">
        <f t="shared" si="0"/>
        <v>1.2037013290066233E-3</v>
      </c>
      <c r="G47" s="26">
        <v>380966978</v>
      </c>
      <c r="I47" s="17">
        <f t="shared" si="1"/>
        <v>1.1006093783009479E-3</v>
      </c>
    </row>
    <row r="48" spans="1:9" ht="21" x14ac:dyDescent="0.55000000000000004">
      <c r="A48" s="5" t="s">
        <v>75</v>
      </c>
      <c r="C48" s="26">
        <v>53413616</v>
      </c>
      <c r="E48" s="17">
        <f t="shared" si="0"/>
        <v>3.0006536415018686E-4</v>
      </c>
      <c r="G48" s="26">
        <v>94013926</v>
      </c>
      <c r="I48" s="17">
        <f t="shared" si="1"/>
        <v>2.7160519053305278E-4</v>
      </c>
    </row>
    <row r="49" spans="1:9" ht="21" x14ac:dyDescent="0.55000000000000004">
      <c r="A49" s="5" t="s">
        <v>75</v>
      </c>
      <c r="C49" s="26">
        <v>999767288</v>
      </c>
      <c r="E49" s="17">
        <f t="shared" si="0"/>
        <v>5.6164618276202229E-3</v>
      </c>
      <c r="G49" s="26">
        <v>2628961025</v>
      </c>
      <c r="I49" s="17">
        <f t="shared" si="1"/>
        <v>7.5950392721509654E-3</v>
      </c>
    </row>
    <row r="50" spans="1:9" ht="21" x14ac:dyDescent="0.55000000000000004">
      <c r="A50" s="5" t="s">
        <v>78</v>
      </c>
      <c r="C50" s="26">
        <v>12751</v>
      </c>
      <c r="E50" s="17">
        <f t="shared" si="0"/>
        <v>7.1632174430561536E-8</v>
      </c>
      <c r="G50" s="26">
        <v>35808</v>
      </c>
      <c r="I50" s="17">
        <f t="shared" si="1"/>
        <v>1.0344891524482824E-7</v>
      </c>
    </row>
    <row r="51" spans="1:9" ht="21" x14ac:dyDescent="0.55000000000000004">
      <c r="A51" s="5" t="s">
        <v>75</v>
      </c>
      <c r="C51" s="26">
        <v>185769731</v>
      </c>
      <c r="E51" s="17">
        <f t="shared" si="0"/>
        <v>1.0436114637997409E-3</v>
      </c>
      <c r="G51" s="26">
        <v>1914690209</v>
      </c>
      <c r="I51" s="17">
        <f t="shared" si="1"/>
        <v>5.5315187988981083E-3</v>
      </c>
    </row>
    <row r="52" spans="1:9" ht="21" x14ac:dyDescent="0.55000000000000004">
      <c r="A52" s="5" t="s">
        <v>75</v>
      </c>
      <c r="C52" s="26">
        <v>241485800</v>
      </c>
      <c r="E52" s="17">
        <f t="shared" si="0"/>
        <v>1.3566114773824562E-3</v>
      </c>
      <c r="G52" s="26">
        <v>267408614</v>
      </c>
      <c r="I52" s="17">
        <f t="shared" si="1"/>
        <v>7.7254052293965008E-4</v>
      </c>
    </row>
    <row r="53" spans="1:9" ht="21" x14ac:dyDescent="0.55000000000000004">
      <c r="A53" s="5" t="s">
        <v>75</v>
      </c>
      <c r="C53" s="26">
        <v>154895264</v>
      </c>
      <c r="E53" s="17">
        <f t="shared" si="0"/>
        <v>8.701658355670833E-4</v>
      </c>
      <c r="G53" s="26">
        <v>966473524</v>
      </c>
      <c r="I53" s="17">
        <f t="shared" si="1"/>
        <v>2.7921313022410206E-3</v>
      </c>
    </row>
    <row r="54" spans="1:9" ht="21" x14ac:dyDescent="0.55000000000000004">
      <c r="A54" s="5" t="s">
        <v>79</v>
      </c>
      <c r="C54" s="26">
        <v>0</v>
      </c>
      <c r="E54" s="17">
        <f t="shared" si="0"/>
        <v>0</v>
      </c>
      <c r="G54" s="26">
        <v>281</v>
      </c>
      <c r="I54" s="17">
        <f t="shared" si="1"/>
        <v>8.1180588650013225E-10</v>
      </c>
    </row>
    <row r="55" spans="1:9" ht="21" x14ac:dyDescent="0.55000000000000004">
      <c r="A55" s="5" t="s">
        <v>80</v>
      </c>
      <c r="C55" s="26">
        <v>21582</v>
      </c>
      <c r="E55" s="17">
        <f t="shared" si="0"/>
        <v>1.2124269379345771E-7</v>
      </c>
      <c r="G55" s="26">
        <v>43074</v>
      </c>
      <c r="I55" s="17">
        <f t="shared" si="1"/>
        <v>1.244403087370345E-7</v>
      </c>
    </row>
    <row r="56" spans="1:9" ht="21" x14ac:dyDescent="0.55000000000000004">
      <c r="A56" s="5" t="s">
        <v>79</v>
      </c>
      <c r="C56" s="26">
        <v>15330088</v>
      </c>
      <c r="E56" s="17">
        <f t="shared" si="0"/>
        <v>8.6120895431876577E-5</v>
      </c>
      <c r="G56" s="26">
        <v>15330088</v>
      </c>
      <c r="I56" s="17">
        <f t="shared" si="1"/>
        <v>4.4288454373541064E-5</v>
      </c>
    </row>
    <row r="57" spans="1:9" ht="21" x14ac:dyDescent="0.55000000000000004">
      <c r="A57" s="5" t="s">
        <v>79</v>
      </c>
      <c r="C57" s="26">
        <v>24150278</v>
      </c>
      <c r="E57" s="17">
        <f t="shared" si="0"/>
        <v>1.3567068671026218E-4</v>
      </c>
      <c r="G57" s="26">
        <v>24150278</v>
      </c>
      <c r="I57" s="17">
        <f t="shared" si="1"/>
        <v>6.9769885555212238E-5</v>
      </c>
    </row>
    <row r="58" spans="1:9" ht="21" x14ac:dyDescent="0.55000000000000004">
      <c r="A58" s="5" t="s">
        <v>79</v>
      </c>
      <c r="C58" s="26">
        <v>52798200</v>
      </c>
      <c r="E58" s="17">
        <f t="shared" si="0"/>
        <v>2.9660809913102301E-4</v>
      </c>
      <c r="G58" s="26">
        <v>52798200</v>
      </c>
      <c r="I58" s="17">
        <f t="shared" si="1"/>
        <v>1.5253341479221097E-4</v>
      </c>
    </row>
    <row r="59" spans="1:9" ht="21" x14ac:dyDescent="0.55000000000000004">
      <c r="A59" s="5" t="s">
        <v>79</v>
      </c>
      <c r="C59" s="26">
        <v>39472373</v>
      </c>
      <c r="E59" s="17">
        <f t="shared" si="0"/>
        <v>2.2174667931332349E-4</v>
      </c>
      <c r="G59" s="26">
        <v>39472373</v>
      </c>
      <c r="I59" s="17">
        <f t="shared" si="1"/>
        <v>1.1403524824031631E-4</v>
      </c>
    </row>
    <row r="60" spans="1:9" ht="21" x14ac:dyDescent="0.55000000000000004">
      <c r="A60" s="5" t="s">
        <v>79</v>
      </c>
      <c r="C60" s="26">
        <v>25482183</v>
      </c>
      <c r="E60" s="17">
        <f t="shared" si="0"/>
        <v>1.4315302152987923E-4</v>
      </c>
      <c r="G60" s="26">
        <v>25482183</v>
      </c>
      <c r="I60" s="17">
        <f t="shared" si="1"/>
        <v>7.361774434261067E-5</v>
      </c>
    </row>
    <row r="61" spans="1:9" ht="21" x14ac:dyDescent="0.55000000000000004">
      <c r="A61" s="5" t="s">
        <v>79</v>
      </c>
      <c r="C61" s="26">
        <v>14887675</v>
      </c>
      <c r="E61" s="17">
        <f t="shared" si="0"/>
        <v>8.3635521328955396E-5</v>
      </c>
      <c r="G61" s="26">
        <v>14887675</v>
      </c>
      <c r="I61" s="17">
        <f t="shared" si="1"/>
        <v>4.3010328118508387E-5</v>
      </c>
    </row>
    <row r="62" spans="1:9" ht="21" x14ac:dyDescent="0.55000000000000004">
      <c r="A62" s="5" t="s">
        <v>79</v>
      </c>
      <c r="C62" s="26">
        <v>17811865</v>
      </c>
      <c r="E62" s="17">
        <f t="shared" si="0"/>
        <v>1.0006294569944428E-4</v>
      </c>
      <c r="G62" s="26">
        <v>17811865</v>
      </c>
      <c r="I62" s="17">
        <f t="shared" si="1"/>
        <v>5.1458280628276436E-5</v>
      </c>
    </row>
    <row r="63" spans="1:9" ht="21" x14ac:dyDescent="0.55000000000000004">
      <c r="A63" s="5" t="s">
        <v>79</v>
      </c>
      <c r="C63" s="26">
        <v>51588803</v>
      </c>
      <c r="E63" s="17">
        <f t="shared" si="0"/>
        <v>2.8981398597442367E-4</v>
      </c>
      <c r="G63" s="26">
        <v>51588803</v>
      </c>
      <c r="I63" s="17">
        <f t="shared" si="1"/>
        <v>1.4903948025941522E-4</v>
      </c>
    </row>
    <row r="64" spans="1:9" ht="21" x14ac:dyDescent="0.55000000000000004">
      <c r="A64" s="5" t="s">
        <v>79</v>
      </c>
      <c r="C64" s="26">
        <v>10107652</v>
      </c>
      <c r="E64" s="17">
        <f t="shared" si="0"/>
        <v>5.6782455583672986E-5</v>
      </c>
      <c r="G64" s="26">
        <v>10107652</v>
      </c>
      <c r="I64" s="17">
        <f t="shared" si="1"/>
        <v>2.920089463450119E-5</v>
      </c>
    </row>
    <row r="65" spans="1:9" ht="21" x14ac:dyDescent="0.55000000000000004">
      <c r="A65" s="5" t="s">
        <v>79</v>
      </c>
      <c r="C65" s="26">
        <v>12580842</v>
      </c>
      <c r="E65" s="17">
        <f t="shared" si="0"/>
        <v>7.0676266067550369E-5</v>
      </c>
      <c r="G65" s="26">
        <v>12580842</v>
      </c>
      <c r="I65" s="17">
        <f t="shared" si="1"/>
        <v>3.6345913141381125E-5</v>
      </c>
    </row>
    <row r="66" spans="1:9" ht="21" x14ac:dyDescent="0.55000000000000004">
      <c r="A66" s="5" t="s">
        <v>79</v>
      </c>
      <c r="C66" s="26">
        <v>61887809</v>
      </c>
      <c r="E66" s="17">
        <f t="shared" si="0"/>
        <v>3.4767142415600944E-4</v>
      </c>
      <c r="G66" s="26">
        <v>61887809</v>
      </c>
      <c r="I66" s="17">
        <f t="shared" si="1"/>
        <v>1.7879319447970058E-4</v>
      </c>
    </row>
    <row r="67" spans="1:9" ht="21" x14ac:dyDescent="0.55000000000000004">
      <c r="A67" s="5" t="s">
        <v>79</v>
      </c>
      <c r="C67" s="26">
        <v>34187406</v>
      </c>
      <c r="E67" s="17">
        <f t="shared" si="0"/>
        <v>1.9205695474240657E-4</v>
      </c>
      <c r="G67" s="26">
        <v>34187406</v>
      </c>
      <c r="I67" s="17">
        <f t="shared" si="1"/>
        <v>9.8767037135124347E-5</v>
      </c>
    </row>
    <row r="68" spans="1:9" ht="21" x14ac:dyDescent="0.55000000000000004">
      <c r="A68" s="5" t="s">
        <v>79</v>
      </c>
      <c r="C68" s="26">
        <v>36262032</v>
      </c>
      <c r="E68" s="17">
        <f t="shared" si="0"/>
        <v>2.0371172468281739E-4</v>
      </c>
      <c r="G68" s="26">
        <v>36262032</v>
      </c>
      <c r="I68" s="17">
        <f t="shared" si="1"/>
        <v>1.0476060866212158E-4</v>
      </c>
    </row>
    <row r="69" spans="1:9" ht="21" x14ac:dyDescent="0.55000000000000004">
      <c r="A69" s="5" t="s">
        <v>79</v>
      </c>
      <c r="C69" s="26">
        <v>127016708</v>
      </c>
      <c r="E69" s="17">
        <f t="shared" si="0"/>
        <v>7.1355054372611575E-4</v>
      </c>
      <c r="G69" s="26">
        <v>127016708</v>
      </c>
      <c r="I69" s="17">
        <f t="shared" si="1"/>
        <v>3.6694986205789478E-4</v>
      </c>
    </row>
    <row r="70" spans="1:9" ht="21" x14ac:dyDescent="0.55000000000000004">
      <c r="A70" s="5" t="s">
        <v>79</v>
      </c>
      <c r="C70" s="26">
        <v>24196088</v>
      </c>
      <c r="E70" s="17">
        <f t="shared" si="0"/>
        <v>1.3592803671501975E-4</v>
      </c>
      <c r="G70" s="26">
        <v>24196088</v>
      </c>
      <c r="I70" s="17">
        <f t="shared" si="1"/>
        <v>6.9902230137634206E-5</v>
      </c>
    </row>
    <row r="71" spans="1:9" ht="21" x14ac:dyDescent="0.55000000000000004">
      <c r="A71" s="5" t="s">
        <v>79</v>
      </c>
      <c r="C71" s="26">
        <v>32785127</v>
      </c>
      <c r="E71" s="17">
        <f t="shared" si="0"/>
        <v>1.8417927503663341E-4</v>
      </c>
      <c r="G71" s="26">
        <v>32785127</v>
      </c>
      <c r="I71" s="17">
        <f t="shared" si="1"/>
        <v>9.4715868641474807E-5</v>
      </c>
    </row>
    <row r="72" spans="1:9" ht="21" x14ac:dyDescent="0.55000000000000004">
      <c r="A72" s="5" t="s">
        <v>79</v>
      </c>
      <c r="C72" s="26">
        <v>36912239</v>
      </c>
      <c r="E72" s="17">
        <f t="shared" si="0"/>
        <v>2.0736443750847593E-4</v>
      </c>
      <c r="G72" s="26">
        <v>36912239</v>
      </c>
      <c r="I72" s="17">
        <f t="shared" si="1"/>
        <v>1.0663904948078204E-4</v>
      </c>
    </row>
    <row r="73" spans="1:9" ht="21" x14ac:dyDescent="0.55000000000000004">
      <c r="A73" s="5" t="s">
        <v>75</v>
      </c>
      <c r="C73" s="26">
        <v>3636081783</v>
      </c>
      <c r="E73" s="17">
        <f t="shared" ref="E73:E96" si="2">C73/$C$97</f>
        <v>2.0426668067104008E-2</v>
      </c>
      <c r="G73" s="26">
        <v>7143510208</v>
      </c>
      <c r="I73" s="17">
        <f t="shared" ref="I73:I96" si="3">G73/$G$97</f>
        <v>2.0637521840313821E-2</v>
      </c>
    </row>
    <row r="74" spans="1:9" ht="21" x14ac:dyDescent="0.55000000000000004">
      <c r="A74" s="5" t="s">
        <v>75</v>
      </c>
      <c r="C74" s="26">
        <v>7048274763</v>
      </c>
      <c r="E74" s="17">
        <f t="shared" si="2"/>
        <v>3.9595580523703301E-2</v>
      </c>
      <c r="G74" s="26">
        <v>11884783100</v>
      </c>
      <c r="I74" s="17">
        <f t="shared" si="3"/>
        <v>3.433500669166295E-2</v>
      </c>
    </row>
    <row r="75" spans="1:9" ht="21" x14ac:dyDescent="0.55000000000000004">
      <c r="A75" s="5" t="s">
        <v>79</v>
      </c>
      <c r="C75" s="26">
        <v>5019924513</v>
      </c>
      <c r="E75" s="17">
        <f t="shared" si="2"/>
        <v>2.8200777064031662E-2</v>
      </c>
      <c r="G75" s="26">
        <v>9959864578</v>
      </c>
      <c r="I75" s="17">
        <f t="shared" si="3"/>
        <v>2.8773938409838277E-2</v>
      </c>
    </row>
    <row r="76" spans="1:9" ht="21" x14ac:dyDescent="0.55000000000000004">
      <c r="A76" s="5" t="s">
        <v>79</v>
      </c>
      <c r="C76" s="26">
        <v>1070480135</v>
      </c>
      <c r="E76" s="17">
        <f t="shared" si="2"/>
        <v>6.0137102779994562E-3</v>
      </c>
      <c r="G76" s="26">
        <v>2123886432</v>
      </c>
      <c r="I76" s="17">
        <f t="shared" si="3"/>
        <v>6.1358843692361663E-3</v>
      </c>
    </row>
    <row r="77" spans="1:9" ht="21" x14ac:dyDescent="0.55000000000000004">
      <c r="A77" s="5" t="s">
        <v>79</v>
      </c>
      <c r="C77" s="26">
        <v>4626989450</v>
      </c>
      <c r="E77" s="17">
        <f t="shared" si="2"/>
        <v>2.5993358589190496E-2</v>
      </c>
      <c r="G77" s="26">
        <v>9180316788</v>
      </c>
      <c r="I77" s="17">
        <f t="shared" si="3"/>
        <v>2.6521833481972904E-2</v>
      </c>
    </row>
    <row r="78" spans="1:9" ht="21" x14ac:dyDescent="0.55000000000000004">
      <c r="A78" s="5" t="s">
        <v>79</v>
      </c>
      <c r="C78" s="26">
        <v>3298800574</v>
      </c>
      <c r="E78" s="17">
        <f t="shared" si="2"/>
        <v>1.8531900096337896E-2</v>
      </c>
      <c r="G78" s="26">
        <v>6544840918</v>
      </c>
      <c r="I78" s="17">
        <f t="shared" si="3"/>
        <v>1.8907972894801884E-2</v>
      </c>
    </row>
    <row r="79" spans="1:9" ht="21" x14ac:dyDescent="0.55000000000000004">
      <c r="A79" s="5" t="s">
        <v>79</v>
      </c>
      <c r="C79" s="26">
        <v>9969255091</v>
      </c>
      <c r="E79" s="17">
        <f t="shared" si="2"/>
        <v>5.6004973697849243E-2</v>
      </c>
      <c r="G79" s="26">
        <v>19779782411</v>
      </c>
      <c r="I79" s="17">
        <f t="shared" si="3"/>
        <v>5.7143572223991378E-2</v>
      </c>
    </row>
    <row r="80" spans="1:9" ht="21" x14ac:dyDescent="0.55000000000000004">
      <c r="A80" s="5" t="s">
        <v>79</v>
      </c>
      <c r="C80" s="26">
        <v>7479232465</v>
      </c>
      <c r="E80" s="17">
        <f t="shared" si="2"/>
        <v>4.2016601406917008E-2</v>
      </c>
      <c r="G80" s="26">
        <v>14839390066</v>
      </c>
      <c r="I80" s="17">
        <f t="shared" si="3"/>
        <v>4.2870833479182871E-2</v>
      </c>
    </row>
    <row r="81" spans="1:9" ht="21" x14ac:dyDescent="0.55000000000000004">
      <c r="A81" s="5" t="s">
        <v>79</v>
      </c>
      <c r="C81" s="26">
        <v>641997149</v>
      </c>
      <c r="E81" s="17">
        <f t="shared" si="2"/>
        <v>3.6065917779853508E-3</v>
      </c>
      <c r="G81" s="26">
        <v>5449353249</v>
      </c>
      <c r="I81" s="17">
        <f t="shared" si="3"/>
        <v>1.5743121157141712E-2</v>
      </c>
    </row>
    <row r="82" spans="1:9" ht="21" x14ac:dyDescent="0.55000000000000004">
      <c r="A82" s="5" t="s">
        <v>79</v>
      </c>
      <c r="C82" s="26">
        <v>382266983</v>
      </c>
      <c r="E82" s="17">
        <f t="shared" si="2"/>
        <v>2.147487664128343E-3</v>
      </c>
      <c r="G82" s="26">
        <v>3244733814</v>
      </c>
      <c r="I82" s="17">
        <f t="shared" si="3"/>
        <v>9.3740000367659258E-3</v>
      </c>
    </row>
    <row r="83" spans="1:9" ht="21" x14ac:dyDescent="0.55000000000000004">
      <c r="A83" s="5" t="s">
        <v>79</v>
      </c>
      <c r="C83" s="26">
        <v>452652656</v>
      </c>
      <c r="E83" s="17">
        <f t="shared" si="2"/>
        <v>2.5428981265037229E-3</v>
      </c>
      <c r="G83" s="26">
        <v>3842183207</v>
      </c>
      <c r="I83" s="17">
        <f t="shared" si="3"/>
        <v>1.110002471336141E-2</v>
      </c>
    </row>
    <row r="84" spans="1:9" ht="21" x14ac:dyDescent="0.55000000000000004">
      <c r="A84" s="5" t="s">
        <v>79</v>
      </c>
      <c r="C84" s="26">
        <v>325366338</v>
      </c>
      <c r="E84" s="17">
        <f t="shared" si="2"/>
        <v>1.8278329760370985E-3</v>
      </c>
      <c r="G84" s="26">
        <v>645321369</v>
      </c>
      <c r="I84" s="17">
        <f t="shared" si="3"/>
        <v>1.8643262848346048E-3</v>
      </c>
    </row>
    <row r="85" spans="1:9" ht="21" x14ac:dyDescent="0.55000000000000004">
      <c r="A85" s="5" t="s">
        <v>79</v>
      </c>
      <c r="C85" s="26">
        <v>9746846701</v>
      </c>
      <c r="E85" s="17">
        <f t="shared" si="2"/>
        <v>5.475553470582506E-2</v>
      </c>
      <c r="G85" s="26">
        <v>19338504638</v>
      </c>
      <c r="I85" s="17">
        <f t="shared" si="3"/>
        <v>5.5868725627183306E-2</v>
      </c>
    </row>
    <row r="86" spans="1:9" ht="21" x14ac:dyDescent="0.55000000000000004">
      <c r="A86" s="5" t="s">
        <v>79</v>
      </c>
      <c r="C86" s="26">
        <v>2021148697</v>
      </c>
      <c r="E86" s="17">
        <f t="shared" si="2"/>
        <v>1.1354346797396766E-2</v>
      </c>
      <c r="G86" s="26">
        <v>4010118445</v>
      </c>
      <c r="I86" s="17">
        <f t="shared" si="3"/>
        <v>1.1585187755209099E-2</v>
      </c>
    </row>
    <row r="87" spans="1:9" ht="21" x14ac:dyDescent="0.55000000000000004">
      <c r="A87" s="5" t="s">
        <v>79</v>
      </c>
      <c r="C87" s="26">
        <v>2480759404</v>
      </c>
      <c r="E87" s="17">
        <f t="shared" si="2"/>
        <v>1.3936333648151823E-2</v>
      </c>
      <c r="G87" s="26">
        <v>4922022653</v>
      </c>
      <c r="I87" s="17">
        <f t="shared" si="3"/>
        <v>1.4219668908158E-2</v>
      </c>
    </row>
    <row r="88" spans="1:9" ht="21" x14ac:dyDescent="0.55000000000000004">
      <c r="A88" s="5" t="s">
        <v>79</v>
      </c>
      <c r="C88" s="26">
        <v>14018762476</v>
      </c>
      <c r="E88" s="17">
        <f t="shared" si="2"/>
        <v>7.8754171357653738E-2</v>
      </c>
      <c r="G88" s="26">
        <v>27812478987</v>
      </c>
      <c r="I88" s="17">
        <f t="shared" si="3"/>
        <v>8.0349943629209372E-2</v>
      </c>
    </row>
    <row r="89" spans="1:9" ht="21" x14ac:dyDescent="0.55000000000000004">
      <c r="A89" s="5" t="s">
        <v>79</v>
      </c>
      <c r="C89" s="26">
        <v>6492533553</v>
      </c>
      <c r="E89" s="17">
        <f t="shared" si="2"/>
        <v>3.6473554698829069E-2</v>
      </c>
      <c r="G89" s="26">
        <v>12881704492</v>
      </c>
      <c r="I89" s="17">
        <f t="shared" si="3"/>
        <v>3.7215101547191445E-2</v>
      </c>
    </row>
    <row r="90" spans="1:9" ht="21" x14ac:dyDescent="0.55000000000000004">
      <c r="A90" s="5" t="s">
        <v>79</v>
      </c>
      <c r="C90" s="26">
        <v>6878530946</v>
      </c>
      <c r="E90" s="17">
        <f t="shared" si="2"/>
        <v>3.8641998945171945E-2</v>
      </c>
      <c r="G90" s="26">
        <v>13647553672</v>
      </c>
      <c r="I90" s="17">
        <f t="shared" si="3"/>
        <v>3.9427631342548383E-2</v>
      </c>
    </row>
    <row r="91" spans="1:9" ht="21" x14ac:dyDescent="0.55000000000000004">
      <c r="A91" s="5" t="s">
        <v>79</v>
      </c>
      <c r="C91" s="26">
        <v>4856967542</v>
      </c>
      <c r="E91" s="17">
        <f t="shared" si="2"/>
        <v>2.7285322419584326E-2</v>
      </c>
      <c r="G91" s="26">
        <v>9636438202</v>
      </c>
      <c r="I91" s="17">
        <f t="shared" si="3"/>
        <v>2.7839563193161391E-2</v>
      </c>
    </row>
    <row r="92" spans="1:9" ht="21" x14ac:dyDescent="0.55000000000000004">
      <c r="A92" s="5" t="s">
        <v>79</v>
      </c>
      <c r="C92" s="26">
        <v>23645542538</v>
      </c>
      <c r="E92" s="17">
        <f t="shared" si="2"/>
        <v>0.13283519940297064</v>
      </c>
      <c r="G92" s="26">
        <v>46914715792</v>
      </c>
      <c r="I92" s="17">
        <f t="shared" si="3"/>
        <v>0.13553609410471998</v>
      </c>
    </row>
    <row r="93" spans="1:9" ht="21" x14ac:dyDescent="0.55000000000000004">
      <c r="A93" s="5" t="s">
        <v>79</v>
      </c>
      <c r="C93" s="26">
        <v>6222859226</v>
      </c>
      <c r="E93" s="17">
        <f t="shared" si="2"/>
        <v>3.4958586584084475E-2</v>
      </c>
      <c r="G93" s="26">
        <v>12346656281</v>
      </c>
      <c r="I93" s="17">
        <f t="shared" si="3"/>
        <v>3.5669353193984454E-2</v>
      </c>
    </row>
    <row r="94" spans="1:9" ht="21" x14ac:dyDescent="0.55000000000000004">
      <c r="A94" s="5" t="s">
        <v>79</v>
      </c>
      <c r="C94" s="26">
        <v>7197218578</v>
      </c>
      <c r="E94" s="17">
        <f t="shared" si="2"/>
        <v>4.0432312492680894E-2</v>
      </c>
      <c r="G94" s="26">
        <v>14279700358</v>
      </c>
      <c r="I94" s="17">
        <f t="shared" si="3"/>
        <v>4.1253896114172406E-2</v>
      </c>
    </row>
    <row r="95" spans="1:9" ht="21" x14ac:dyDescent="0.55000000000000004">
      <c r="A95" s="5" t="s">
        <v>79</v>
      </c>
      <c r="C95" s="26">
        <v>10566935329</v>
      </c>
      <c r="E95" s="17">
        <f t="shared" si="2"/>
        <v>5.9362603300399282E-2</v>
      </c>
      <c r="G95" s="26">
        <v>20957365949</v>
      </c>
      <c r="I95" s="17">
        <f t="shared" si="3"/>
        <v>6.0545598017564518E-2</v>
      </c>
    </row>
    <row r="96" spans="1:9" ht="21.75" thickBot="1" x14ac:dyDescent="0.6">
      <c r="A96" s="5" t="s">
        <v>75</v>
      </c>
      <c r="C96" s="26">
        <v>913382159</v>
      </c>
      <c r="E96" s="17">
        <f t="shared" si="2"/>
        <v>5.1311701149126263E-3</v>
      </c>
      <c r="G96" s="26">
        <v>1003016607</v>
      </c>
      <c r="I96" s="17">
        <f t="shared" si="3"/>
        <v>2.8977038641280774E-3</v>
      </c>
    </row>
    <row r="97" spans="1:9" s="9" customFormat="1" ht="24.75" thickBot="1" x14ac:dyDescent="0.3">
      <c r="A97" s="9" t="s">
        <v>48</v>
      </c>
      <c r="C97" s="10">
        <f>SUM(C8:C96)</f>
        <v>178006602499</v>
      </c>
      <c r="E97" s="52">
        <f>SUM(E8:E96)</f>
        <v>1</v>
      </c>
      <c r="G97" s="10">
        <f>SUM(G8:G96)</f>
        <v>346141860601</v>
      </c>
      <c r="I97" s="52">
        <f>SUM(I8:I96)</f>
        <v>1</v>
      </c>
    </row>
    <row r="98" spans="1:9" ht="19.5" thickTop="1" x14ac:dyDescent="0.45"/>
  </sheetData>
  <mergeCells count="12">
    <mergeCell ref="G7"/>
    <mergeCell ref="I7"/>
    <mergeCell ref="G6:I6"/>
    <mergeCell ref="A2:I2"/>
    <mergeCell ref="A3:I3"/>
    <mergeCell ref="A4:I4"/>
    <mergeCell ref="A7"/>
    <mergeCell ref="A6:B6"/>
    <mergeCell ref="C7"/>
    <mergeCell ref="E7"/>
    <mergeCell ref="C6:E6"/>
    <mergeCell ref="A5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A13" sqref="A13"/>
    </sheetView>
  </sheetViews>
  <sheetFormatPr defaultRowHeight="18.75" x14ac:dyDescent="0.45"/>
  <cols>
    <col min="1" max="1" width="45.42578125" style="1" customWidth="1"/>
    <col min="2" max="2" width="1" style="1" customWidth="1"/>
    <col min="3" max="3" width="22" style="1" customWidth="1"/>
    <col min="4" max="4" width="1" style="1" customWidth="1"/>
    <col min="5" max="5" width="23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</row>
    <row r="3" spans="1:5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</row>
    <row r="4" spans="1:5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</row>
    <row r="5" spans="1:5" s="50" customFormat="1" ht="28.5" x14ac:dyDescent="0.3">
      <c r="A5" s="13" t="s">
        <v>165</v>
      </c>
      <c r="B5" s="49"/>
      <c r="C5" s="49"/>
      <c r="D5" s="49"/>
      <c r="E5" s="48" t="s">
        <v>163</v>
      </c>
    </row>
    <row r="6" spans="1:5" ht="27" thickBot="1" x14ac:dyDescent="0.5">
      <c r="A6" s="64" t="s">
        <v>118</v>
      </c>
      <c r="C6" s="64" t="s">
        <v>121</v>
      </c>
      <c r="E6" s="64" t="s">
        <v>164</v>
      </c>
    </row>
    <row r="7" spans="1:5" ht="27" thickBot="1" x14ac:dyDescent="0.5">
      <c r="A7" s="64" t="s">
        <v>118</v>
      </c>
      <c r="C7" s="64" t="s">
        <v>70</v>
      </c>
      <c r="E7" s="64" t="s">
        <v>70</v>
      </c>
    </row>
    <row r="8" spans="1:5" ht="21" x14ac:dyDescent="0.55000000000000004">
      <c r="A8" s="59" t="s">
        <v>162</v>
      </c>
      <c r="C8" s="26">
        <v>0</v>
      </c>
      <c r="E8" s="26">
        <v>2496667389</v>
      </c>
    </row>
    <row r="9" spans="1:5" ht="21.75" thickBot="1" x14ac:dyDescent="0.6">
      <c r="A9" s="59" t="s">
        <v>161</v>
      </c>
      <c r="C9" s="26">
        <v>553214251822</v>
      </c>
      <c r="E9" s="26">
        <f>3391363133328+C9</f>
        <v>3944577385150</v>
      </c>
    </row>
    <row r="10" spans="1:5" s="9" customFormat="1" ht="24.75" thickBot="1" x14ac:dyDescent="0.3">
      <c r="A10" s="60" t="s">
        <v>48</v>
      </c>
      <c r="C10" s="10">
        <f>SUM(C8:C9)</f>
        <v>553214251822</v>
      </c>
      <c r="E10" s="10">
        <f>SUM(E8:E9)</f>
        <v>3947074052539</v>
      </c>
    </row>
    <row r="11" spans="1:5" ht="19.5" thickTop="1" x14ac:dyDescent="0.45"/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D214-11A4-4DA6-9352-E44D9D6F560F}">
  <dimension ref="A2:Y83"/>
  <sheetViews>
    <sheetView rightToLeft="1" workbookViewId="0">
      <selection activeCell="K22" sqref="K22"/>
    </sheetView>
  </sheetViews>
  <sheetFormatPr defaultRowHeight="18.75" x14ac:dyDescent="0.45"/>
  <cols>
    <col min="1" max="1" width="70.28515625" style="29" bestFit="1" customWidth="1"/>
    <col min="2" max="2" width="1" style="29" customWidth="1"/>
    <col min="3" max="3" width="28" style="29" bestFit="1" customWidth="1"/>
    <col min="4" max="4" width="1" style="29" customWidth="1"/>
    <col min="5" max="5" width="19.5703125" style="29" bestFit="1" customWidth="1"/>
    <col min="6" max="6" width="1" style="29" customWidth="1"/>
    <col min="7" max="7" width="31" style="29" customWidth="1"/>
    <col min="8" max="8" width="1" style="29" customWidth="1"/>
    <col min="9" max="9" width="20.42578125" style="29" bestFit="1" customWidth="1"/>
    <col min="10" max="10" width="1" style="29" customWidth="1"/>
    <col min="11" max="11" width="25" style="29" customWidth="1"/>
    <col min="12" max="12" width="1" style="29" customWidth="1"/>
    <col min="13" max="13" width="9.140625" style="29" customWidth="1"/>
    <col min="14" max="16384" width="9.140625" style="29"/>
  </cols>
  <sheetData>
    <row r="2" spans="1:25" ht="26.25" x14ac:dyDescent="0.45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28"/>
      <c r="K2" s="28"/>
    </row>
    <row r="3" spans="1:25" ht="26.25" x14ac:dyDescent="0.4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28"/>
      <c r="K3" s="28"/>
    </row>
    <row r="4" spans="1:25" ht="26.25" x14ac:dyDescent="0.45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28"/>
      <c r="K4" s="28"/>
    </row>
    <row r="6" spans="1:25" ht="24" x14ac:dyDescent="0.55000000000000004">
      <c r="A6" s="30" t="s">
        <v>138</v>
      </c>
      <c r="B6" s="30"/>
      <c r="C6" s="30"/>
      <c r="D6" s="30"/>
      <c r="E6" s="30"/>
      <c r="F6" s="30"/>
      <c r="G6" s="30"/>
      <c r="H6" s="30"/>
      <c r="I6" s="30"/>
    </row>
    <row r="7" spans="1:25" ht="74.25" x14ac:dyDescent="0.6">
      <c r="A7" s="31" t="s">
        <v>139</v>
      </c>
      <c r="B7" s="32"/>
      <c r="C7" s="31" t="s">
        <v>140</v>
      </c>
      <c r="D7" s="32"/>
      <c r="E7" s="33" t="s">
        <v>141</v>
      </c>
      <c r="F7" s="32"/>
      <c r="G7" s="33" t="s">
        <v>142</v>
      </c>
      <c r="H7" s="32"/>
      <c r="I7" s="33" t="s">
        <v>143</v>
      </c>
      <c r="J7" s="28"/>
      <c r="K7" s="28"/>
    </row>
    <row r="8" spans="1:25" s="30" customFormat="1" ht="26.25" x14ac:dyDescent="0.55000000000000004">
      <c r="A8" s="34" t="s">
        <v>144</v>
      </c>
      <c r="B8" s="34"/>
      <c r="C8" s="35" t="s">
        <v>145</v>
      </c>
      <c r="D8" s="36"/>
      <c r="E8" s="35">
        <v>1490608114101</v>
      </c>
      <c r="F8" s="36"/>
      <c r="G8" s="35">
        <v>6014109337</v>
      </c>
      <c r="H8" s="34"/>
      <c r="I8" s="37">
        <v>34</v>
      </c>
      <c r="J8" s="29"/>
      <c r="K8" s="38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Y8" s="40"/>
    </row>
    <row r="9" spans="1:25" s="30" customFormat="1" ht="26.25" x14ac:dyDescent="0.55000000000000004">
      <c r="A9" s="34" t="s">
        <v>146</v>
      </c>
      <c r="B9" s="34"/>
      <c r="C9" s="35" t="s">
        <v>145</v>
      </c>
      <c r="D9" s="36"/>
      <c r="E9" s="35">
        <v>1995000000000</v>
      </c>
      <c r="F9" s="36"/>
      <c r="G9" s="35">
        <v>8243956046</v>
      </c>
      <c r="H9" s="34"/>
      <c r="I9" s="37">
        <v>33.5</v>
      </c>
      <c r="J9" s="39"/>
      <c r="K9" s="38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Y9" s="40"/>
    </row>
    <row r="10" spans="1:25" s="30" customFormat="1" ht="26.25" x14ac:dyDescent="0.55000000000000004">
      <c r="A10" s="34" t="s">
        <v>147</v>
      </c>
      <c r="B10" s="34"/>
      <c r="C10" s="35" t="s">
        <v>145</v>
      </c>
      <c r="D10" s="36"/>
      <c r="E10" s="35">
        <v>1000000000000</v>
      </c>
      <c r="F10" s="36"/>
      <c r="G10" s="35">
        <v>4121978023</v>
      </c>
      <c r="H10" s="34"/>
      <c r="I10" s="37">
        <v>34.5</v>
      </c>
      <c r="J10" s="39"/>
      <c r="K10" s="38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Y10" s="40"/>
    </row>
    <row r="11" spans="1:25" s="30" customFormat="1" ht="26.25" x14ac:dyDescent="0.55000000000000004">
      <c r="A11" s="34" t="s">
        <v>148</v>
      </c>
      <c r="B11" s="34"/>
      <c r="C11" s="35" t="s">
        <v>145</v>
      </c>
      <c r="D11" s="36"/>
      <c r="E11" s="35">
        <v>3336000000000</v>
      </c>
      <c r="F11" s="36"/>
      <c r="G11" s="35">
        <v>27058695619</v>
      </c>
      <c r="H11" s="34"/>
      <c r="I11" s="37">
        <v>39</v>
      </c>
      <c r="J11" s="39"/>
      <c r="K11" s="38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Y11" s="40"/>
    </row>
    <row r="12" spans="1:25" s="30" customFormat="1" ht="26.25" x14ac:dyDescent="0.55000000000000004">
      <c r="A12" s="34" t="s">
        <v>149</v>
      </c>
      <c r="B12" s="34"/>
      <c r="C12" s="35" t="s">
        <v>145</v>
      </c>
      <c r="D12" s="36"/>
      <c r="E12" s="35">
        <v>2400000000000</v>
      </c>
      <c r="F12" s="36"/>
      <c r="G12" s="35">
        <v>5256024580</v>
      </c>
      <c r="H12" s="34"/>
      <c r="I12" s="37">
        <v>37.5</v>
      </c>
      <c r="J12" s="39"/>
      <c r="K12" s="38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Y12" s="40"/>
    </row>
    <row r="13" spans="1:25" s="30" customFormat="1" ht="26.25" x14ac:dyDescent="0.55000000000000004">
      <c r="A13" s="34" t="s">
        <v>150</v>
      </c>
      <c r="B13" s="34"/>
      <c r="C13" s="35" t="s">
        <v>145</v>
      </c>
      <c r="D13" s="36"/>
      <c r="E13" s="35">
        <v>2000000000000</v>
      </c>
      <c r="F13" s="36"/>
      <c r="G13" s="35">
        <v>8018812470</v>
      </c>
      <c r="H13" s="34"/>
      <c r="I13" s="37">
        <v>34</v>
      </c>
      <c r="J13" s="39"/>
      <c r="K13" s="38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Y13" s="40"/>
    </row>
    <row r="14" spans="1:25" s="30" customFormat="1" ht="26.25" x14ac:dyDescent="0.55000000000000004">
      <c r="A14" s="34" t="s">
        <v>151</v>
      </c>
      <c r="B14" s="34"/>
      <c r="C14" s="35" t="s">
        <v>145</v>
      </c>
      <c r="D14" s="34"/>
      <c r="E14" s="35">
        <v>4947864134400</v>
      </c>
      <c r="F14" s="34"/>
      <c r="G14" s="35">
        <v>43333839180</v>
      </c>
      <c r="H14" s="34"/>
      <c r="I14" s="37">
        <v>37</v>
      </c>
      <c r="J14" s="39"/>
      <c r="K14" s="38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Y14" s="40"/>
    </row>
    <row r="15" spans="1:25" s="30" customFormat="1" ht="26.25" x14ac:dyDescent="0.55000000000000004">
      <c r="A15" s="34" t="s">
        <v>152</v>
      </c>
      <c r="B15" s="34"/>
      <c r="C15" s="35" t="s">
        <v>145</v>
      </c>
      <c r="D15" s="34"/>
      <c r="E15" s="35">
        <v>4947864134400</v>
      </c>
      <c r="F15" s="34"/>
      <c r="G15" s="35">
        <v>43333839180</v>
      </c>
      <c r="H15" s="34"/>
      <c r="I15" s="37">
        <v>37</v>
      </c>
      <c r="J15" s="39"/>
      <c r="K15" s="38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Y15" s="40"/>
    </row>
    <row r="16" spans="1:25" s="30" customFormat="1" ht="26.25" x14ac:dyDescent="0.55000000000000004">
      <c r="A16" s="34" t="s">
        <v>153</v>
      </c>
      <c r="B16" s="34"/>
      <c r="C16" s="35" t="s">
        <v>145</v>
      </c>
      <c r="D16" s="34"/>
      <c r="E16" s="35">
        <v>1939466031800</v>
      </c>
      <c r="F16" s="34"/>
      <c r="G16" s="35">
        <v>18289725836</v>
      </c>
      <c r="H16" s="34"/>
      <c r="I16" s="37">
        <v>37.5</v>
      </c>
      <c r="J16" s="39"/>
      <c r="K16" s="38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Y16" s="40"/>
    </row>
    <row r="17" spans="1:25" s="30" customFormat="1" ht="26.25" x14ac:dyDescent="0.55000000000000004">
      <c r="A17" s="34" t="s">
        <v>154</v>
      </c>
      <c r="B17" s="34"/>
      <c r="C17" s="35" t="s">
        <v>145</v>
      </c>
      <c r="D17" s="34"/>
      <c r="E17" s="35">
        <v>2500000000000</v>
      </c>
      <c r="F17" s="34"/>
      <c r="G17" s="35">
        <v>22726733578</v>
      </c>
      <c r="H17" s="34"/>
      <c r="I17" s="37">
        <v>38.1</v>
      </c>
      <c r="J17" s="39"/>
      <c r="K17" s="38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Y17" s="40"/>
    </row>
    <row r="18" spans="1:25" s="30" customFormat="1" ht="26.25" x14ac:dyDescent="0.55000000000000004">
      <c r="A18" s="34" t="s">
        <v>155</v>
      </c>
      <c r="B18" s="34"/>
      <c r="C18" s="35" t="s">
        <v>145</v>
      </c>
      <c r="D18" s="34"/>
      <c r="E18" s="35">
        <v>1440000000000</v>
      </c>
      <c r="F18" s="34"/>
      <c r="G18" s="35">
        <v>11596077961</v>
      </c>
      <c r="H18" s="34"/>
      <c r="I18" s="37">
        <v>39</v>
      </c>
      <c r="J18" s="39"/>
      <c r="K18" s="38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Y18" s="40"/>
    </row>
    <row r="19" spans="1:25" s="30" customFormat="1" ht="26.25" x14ac:dyDescent="0.55000000000000004">
      <c r="A19" s="34" t="s">
        <v>156</v>
      </c>
      <c r="B19" s="34"/>
      <c r="C19" s="35" t="s">
        <v>145</v>
      </c>
      <c r="D19" s="34"/>
      <c r="E19" s="35">
        <v>15000000000000</v>
      </c>
      <c r="F19" s="34"/>
      <c r="G19" s="35">
        <v>10415492970</v>
      </c>
      <c r="H19" s="34"/>
      <c r="I19" s="37">
        <v>41</v>
      </c>
      <c r="J19" s="39"/>
      <c r="K19" s="38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Y19" s="40"/>
    </row>
    <row r="20" spans="1:25" s="30" customFormat="1" ht="26.25" x14ac:dyDescent="0.55000000000000004">
      <c r="A20" s="34" t="s">
        <v>157</v>
      </c>
      <c r="B20" s="34"/>
      <c r="C20" s="35" t="s">
        <v>145</v>
      </c>
      <c r="D20" s="34"/>
      <c r="E20" s="35">
        <v>4000000000000</v>
      </c>
      <c r="F20" s="34"/>
      <c r="G20" s="35">
        <v>41661971820</v>
      </c>
      <c r="H20" s="34"/>
      <c r="I20" s="37">
        <v>41</v>
      </c>
      <c r="J20" s="39"/>
      <c r="K20" s="38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Y20" s="40"/>
    </row>
    <row r="21" spans="1:25" s="30" customFormat="1" ht="26.25" x14ac:dyDescent="0.55000000000000004">
      <c r="A21" s="34" t="s">
        <v>167</v>
      </c>
      <c r="B21" s="34"/>
      <c r="C21" s="35" t="s">
        <v>145</v>
      </c>
      <c r="D21" s="34"/>
      <c r="E21" s="35">
        <v>4500000000000</v>
      </c>
      <c r="F21" s="34"/>
      <c r="G21" s="35">
        <v>108386664</v>
      </c>
      <c r="H21" s="34"/>
      <c r="I21" s="37">
        <v>43.5</v>
      </c>
      <c r="J21" s="39"/>
      <c r="K21" s="38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Y21" s="40"/>
    </row>
    <row r="22" spans="1:25" s="30" customFormat="1" ht="26.25" x14ac:dyDescent="0.55000000000000004">
      <c r="A22" s="34" t="s">
        <v>158</v>
      </c>
      <c r="B22" s="34"/>
      <c r="C22" s="35" t="s">
        <v>145</v>
      </c>
      <c r="D22" s="34"/>
      <c r="E22" s="35">
        <v>4500000000000</v>
      </c>
      <c r="F22" s="34"/>
      <c r="G22" s="35">
        <v>108386664</v>
      </c>
      <c r="H22" s="34"/>
      <c r="I22" s="37">
        <v>43.5</v>
      </c>
      <c r="J22" s="39"/>
      <c r="K22" s="38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Y22" s="40"/>
    </row>
    <row r="23" spans="1:25" s="30" customFormat="1" ht="26.25" x14ac:dyDescent="0.55000000000000004">
      <c r="A23" s="34" t="s">
        <v>159</v>
      </c>
      <c r="B23" s="34"/>
      <c r="C23" s="35" t="s">
        <v>145</v>
      </c>
      <c r="D23" s="34"/>
      <c r="E23" s="35">
        <v>4500000000000</v>
      </c>
      <c r="F23" s="34"/>
      <c r="G23" s="35">
        <v>108386664</v>
      </c>
      <c r="H23" s="34"/>
      <c r="I23" s="37">
        <v>43.5</v>
      </c>
      <c r="J23" s="39"/>
      <c r="K23" s="38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Y23" s="40"/>
    </row>
    <row r="24" spans="1:25" s="30" customFormat="1" ht="26.25" x14ac:dyDescent="0.55000000000000004">
      <c r="A24" s="34" t="s">
        <v>160</v>
      </c>
      <c r="B24" s="34"/>
      <c r="C24" s="35" t="s">
        <v>145</v>
      </c>
      <c r="D24" s="34"/>
      <c r="E24" s="35">
        <v>1000000000000</v>
      </c>
      <c r="F24" s="34"/>
      <c r="G24" s="35">
        <v>5857696512</v>
      </c>
      <c r="H24" s="34"/>
      <c r="I24" s="37">
        <v>45</v>
      </c>
      <c r="J24" s="39"/>
      <c r="K24" s="38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Y24" s="40"/>
    </row>
    <row r="25" spans="1:25" s="30" customFormat="1" ht="24" x14ac:dyDescent="0.55000000000000004">
      <c r="C25" s="39"/>
      <c r="D25" s="39"/>
      <c r="E25" s="39"/>
      <c r="F25" s="39"/>
      <c r="G25" s="39"/>
      <c r="H25" s="39"/>
      <c r="I25" s="39"/>
      <c r="J25" s="39"/>
      <c r="K25" s="41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Y25" s="40"/>
    </row>
    <row r="26" spans="1:25" s="30" customFormat="1" ht="24" x14ac:dyDescent="0.55000000000000004">
      <c r="C26" s="39"/>
      <c r="D26" s="39"/>
      <c r="E26" s="39"/>
      <c r="F26" s="39"/>
      <c r="G26" s="39"/>
      <c r="H26" s="39"/>
      <c r="I26" s="39"/>
      <c r="J26" s="39"/>
      <c r="K26" s="41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Y26" s="40"/>
    </row>
    <row r="27" spans="1:25" s="30" customFormat="1" ht="24" x14ac:dyDescent="0.55000000000000004">
      <c r="C27" s="39"/>
      <c r="D27" s="39"/>
      <c r="E27" s="39"/>
      <c r="F27" s="39"/>
      <c r="G27" s="39"/>
      <c r="H27" s="39"/>
      <c r="I27" s="39"/>
      <c r="J27" s="39"/>
      <c r="K27" s="41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Y27" s="40"/>
    </row>
    <row r="28" spans="1:25" s="30" customFormat="1" ht="24" x14ac:dyDescent="0.55000000000000004">
      <c r="C28" s="39"/>
      <c r="D28" s="39"/>
      <c r="E28" s="39"/>
      <c r="F28" s="39"/>
      <c r="G28" s="39"/>
      <c r="H28" s="39"/>
      <c r="I28" s="39"/>
      <c r="J28" s="39"/>
      <c r="K28" s="41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Y28" s="40"/>
    </row>
    <row r="29" spans="1:25" s="30" customFormat="1" ht="24" x14ac:dyDescent="0.55000000000000004">
      <c r="C29" s="39"/>
      <c r="D29" s="39"/>
      <c r="E29" s="39"/>
      <c r="F29" s="39"/>
      <c r="G29" s="39"/>
      <c r="H29" s="39"/>
      <c r="I29" s="39"/>
      <c r="J29" s="39"/>
      <c r="K29" s="41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Y29" s="40"/>
    </row>
    <row r="30" spans="1:25" s="30" customFormat="1" ht="24" x14ac:dyDescent="0.55000000000000004">
      <c r="C30" s="39"/>
      <c r="D30" s="39"/>
      <c r="E30" s="39"/>
      <c r="F30" s="39"/>
      <c r="G30" s="39"/>
      <c r="H30" s="39"/>
      <c r="I30" s="39"/>
      <c r="J30" s="39"/>
      <c r="K30" s="41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Y30" s="40"/>
    </row>
    <row r="31" spans="1:25" s="30" customFormat="1" ht="24" x14ac:dyDescent="0.55000000000000004">
      <c r="C31" s="39"/>
      <c r="D31" s="39"/>
      <c r="E31" s="39"/>
      <c r="F31" s="39"/>
      <c r="G31" s="39"/>
      <c r="H31" s="39"/>
      <c r="I31" s="39"/>
      <c r="J31" s="39"/>
      <c r="K31" s="41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Y31" s="40"/>
    </row>
    <row r="32" spans="1:25" s="30" customFormat="1" ht="24" x14ac:dyDescent="0.55000000000000004">
      <c r="C32" s="39"/>
      <c r="D32" s="39"/>
      <c r="E32" s="39"/>
      <c r="F32" s="39"/>
      <c r="G32" s="39"/>
      <c r="H32" s="39"/>
      <c r="I32" s="39"/>
      <c r="J32" s="39"/>
      <c r="K32" s="41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Y32" s="40"/>
    </row>
    <row r="33" spans="3:25" s="30" customFormat="1" ht="24" x14ac:dyDescent="0.55000000000000004">
      <c r="C33" s="39"/>
      <c r="D33" s="39"/>
      <c r="E33" s="39"/>
      <c r="F33" s="39"/>
      <c r="G33" s="39"/>
      <c r="H33" s="39"/>
      <c r="I33" s="39"/>
      <c r="J33" s="39"/>
      <c r="K33" s="41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Y33" s="40"/>
    </row>
    <row r="34" spans="3:25" s="30" customFormat="1" ht="24" x14ac:dyDescent="0.55000000000000004">
      <c r="C34" s="39"/>
      <c r="D34" s="39"/>
      <c r="E34" s="39"/>
      <c r="F34" s="39"/>
      <c r="G34" s="39"/>
      <c r="H34" s="39"/>
      <c r="I34" s="39"/>
      <c r="J34" s="39"/>
      <c r="K34" s="41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Y34" s="40"/>
    </row>
    <row r="35" spans="3:25" s="30" customFormat="1" ht="24" x14ac:dyDescent="0.55000000000000004">
      <c r="C35" s="39"/>
      <c r="D35" s="39"/>
      <c r="E35" s="39"/>
      <c r="F35" s="39"/>
      <c r="G35" s="39"/>
      <c r="H35" s="39"/>
      <c r="I35" s="39"/>
      <c r="J35" s="39"/>
      <c r="K35" s="41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Y35" s="40"/>
    </row>
    <row r="36" spans="3:25" s="30" customFormat="1" ht="24" x14ac:dyDescent="0.55000000000000004">
      <c r="C36" s="39"/>
      <c r="D36" s="39"/>
      <c r="E36" s="39"/>
      <c r="F36" s="39"/>
      <c r="G36" s="39"/>
      <c r="H36" s="39"/>
      <c r="I36" s="39"/>
      <c r="J36" s="39"/>
      <c r="K36" s="41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Y36" s="40"/>
    </row>
    <row r="37" spans="3:25" s="30" customFormat="1" ht="24" x14ac:dyDescent="0.55000000000000004">
      <c r="C37" s="39"/>
      <c r="D37" s="39"/>
      <c r="E37" s="39"/>
      <c r="F37" s="39"/>
      <c r="G37" s="39"/>
      <c r="H37" s="39"/>
      <c r="I37" s="39"/>
      <c r="J37" s="39"/>
      <c r="K37" s="41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Y37" s="40"/>
    </row>
    <row r="38" spans="3:25" s="30" customFormat="1" ht="24" x14ac:dyDescent="0.55000000000000004">
      <c r="C38" s="39"/>
      <c r="D38" s="39"/>
      <c r="E38" s="39"/>
      <c r="F38" s="39"/>
      <c r="G38" s="39"/>
      <c r="H38" s="39"/>
      <c r="I38" s="39"/>
      <c r="J38" s="39"/>
      <c r="K38" s="41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Y38" s="40"/>
    </row>
    <row r="39" spans="3:25" s="30" customFormat="1" ht="24" x14ac:dyDescent="0.55000000000000004">
      <c r="C39" s="39"/>
      <c r="D39" s="39"/>
      <c r="E39" s="39"/>
      <c r="F39" s="39"/>
      <c r="G39" s="39"/>
      <c r="H39" s="39"/>
      <c r="I39" s="39"/>
      <c r="J39" s="39"/>
      <c r="K39" s="41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Y39" s="40"/>
    </row>
    <row r="40" spans="3:25" s="30" customFormat="1" ht="24" x14ac:dyDescent="0.55000000000000004">
      <c r="C40" s="39"/>
      <c r="D40" s="39"/>
      <c r="E40" s="39"/>
      <c r="F40" s="39"/>
      <c r="G40" s="39"/>
      <c r="H40" s="39"/>
      <c r="I40" s="39"/>
      <c r="J40" s="39"/>
      <c r="K40" s="41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Y40" s="40"/>
    </row>
    <row r="41" spans="3:25" s="30" customFormat="1" ht="24" x14ac:dyDescent="0.55000000000000004">
      <c r="C41" s="39"/>
      <c r="D41" s="39"/>
      <c r="E41" s="39"/>
      <c r="F41" s="39"/>
      <c r="G41" s="39"/>
      <c r="H41" s="39"/>
      <c r="I41" s="39"/>
      <c r="J41" s="39"/>
      <c r="K41" s="41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Y41" s="40"/>
    </row>
    <row r="42" spans="3:25" s="30" customFormat="1" ht="24" x14ac:dyDescent="0.55000000000000004">
      <c r="C42" s="39"/>
      <c r="D42" s="39"/>
      <c r="E42" s="39"/>
      <c r="F42" s="39"/>
      <c r="G42" s="39"/>
      <c r="H42" s="39"/>
      <c r="I42" s="39"/>
      <c r="J42" s="39"/>
      <c r="K42" s="41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Y42" s="40"/>
    </row>
    <row r="43" spans="3:25" s="30" customFormat="1" ht="24" x14ac:dyDescent="0.55000000000000004">
      <c r="C43" s="39"/>
      <c r="D43" s="39"/>
      <c r="E43" s="39"/>
      <c r="F43" s="39"/>
      <c r="G43" s="39"/>
      <c r="H43" s="39"/>
      <c r="I43" s="39"/>
      <c r="J43" s="39"/>
      <c r="K43" s="41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Y43" s="40"/>
    </row>
    <row r="44" spans="3:25" s="30" customFormat="1" ht="24" x14ac:dyDescent="0.55000000000000004">
      <c r="C44" s="39"/>
      <c r="D44" s="39"/>
      <c r="E44" s="39"/>
      <c r="F44" s="39"/>
      <c r="G44" s="39"/>
      <c r="H44" s="39"/>
      <c r="I44" s="39"/>
      <c r="J44" s="39"/>
      <c r="K44" s="41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Y44" s="40"/>
    </row>
    <row r="45" spans="3:25" s="30" customFormat="1" ht="24" x14ac:dyDescent="0.55000000000000004">
      <c r="C45" s="39"/>
      <c r="D45" s="39"/>
      <c r="E45" s="39"/>
      <c r="F45" s="39"/>
      <c r="G45" s="39"/>
      <c r="H45" s="39"/>
      <c r="I45" s="39"/>
      <c r="J45" s="39"/>
      <c r="K45" s="41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Y45" s="40"/>
    </row>
    <row r="46" spans="3:25" s="30" customFormat="1" ht="24" x14ac:dyDescent="0.55000000000000004">
      <c r="C46" s="39"/>
      <c r="D46" s="39"/>
      <c r="E46" s="39"/>
      <c r="F46" s="39"/>
      <c r="G46" s="39"/>
      <c r="H46" s="39"/>
      <c r="I46" s="39"/>
      <c r="J46" s="39"/>
      <c r="K46" s="41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Y46" s="40"/>
    </row>
    <row r="47" spans="3:25" s="30" customFormat="1" ht="24" x14ac:dyDescent="0.55000000000000004">
      <c r="C47" s="39"/>
      <c r="D47" s="39"/>
      <c r="E47" s="39"/>
      <c r="F47" s="39"/>
      <c r="G47" s="39"/>
      <c r="H47" s="39"/>
      <c r="I47" s="39"/>
      <c r="J47" s="39"/>
      <c r="K47" s="41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Y47" s="40"/>
    </row>
    <row r="48" spans="3:25" s="30" customFormat="1" ht="24" x14ac:dyDescent="0.55000000000000004">
      <c r="C48" s="39"/>
      <c r="D48" s="39"/>
      <c r="E48" s="39"/>
      <c r="F48" s="39"/>
      <c r="G48" s="39"/>
      <c r="H48" s="39"/>
      <c r="I48" s="39"/>
      <c r="J48" s="39"/>
      <c r="K48" s="41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Y48" s="40"/>
    </row>
    <row r="49" spans="3:25" s="30" customFormat="1" ht="24" x14ac:dyDescent="0.55000000000000004">
      <c r="C49" s="39"/>
      <c r="D49" s="39"/>
      <c r="E49" s="39"/>
      <c r="F49" s="39"/>
      <c r="G49" s="39"/>
      <c r="H49" s="39"/>
      <c r="I49" s="39"/>
      <c r="J49" s="39"/>
      <c r="K49" s="41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Y49" s="40"/>
    </row>
    <row r="50" spans="3:25" s="30" customFormat="1" ht="24" x14ac:dyDescent="0.55000000000000004">
      <c r="C50" s="39"/>
      <c r="D50" s="39"/>
      <c r="E50" s="39"/>
      <c r="F50" s="39"/>
      <c r="G50" s="39"/>
      <c r="H50" s="39"/>
      <c r="I50" s="39"/>
      <c r="J50" s="39"/>
      <c r="K50" s="41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Y50" s="40"/>
    </row>
    <row r="51" spans="3:25" s="30" customFormat="1" ht="24" x14ac:dyDescent="0.55000000000000004">
      <c r="C51" s="39"/>
      <c r="D51" s="39"/>
      <c r="E51" s="39"/>
      <c r="F51" s="39"/>
      <c r="G51" s="39"/>
      <c r="H51" s="39"/>
      <c r="I51" s="39"/>
      <c r="J51" s="39"/>
      <c r="K51" s="41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Y51" s="40"/>
    </row>
    <row r="52" spans="3:25" s="30" customFormat="1" ht="24" x14ac:dyDescent="0.55000000000000004">
      <c r="C52" s="39"/>
      <c r="D52" s="39"/>
      <c r="E52" s="39"/>
      <c r="F52" s="39"/>
      <c r="G52" s="39"/>
      <c r="H52" s="39"/>
      <c r="I52" s="39"/>
      <c r="J52" s="39"/>
      <c r="K52" s="41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Y52" s="40"/>
    </row>
    <row r="53" spans="3:25" s="30" customFormat="1" ht="24" x14ac:dyDescent="0.55000000000000004">
      <c r="C53" s="39"/>
      <c r="D53" s="39"/>
      <c r="E53" s="39"/>
      <c r="F53" s="39"/>
      <c r="G53" s="39"/>
      <c r="H53" s="39"/>
      <c r="I53" s="39"/>
      <c r="J53" s="39"/>
      <c r="K53" s="41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Y53" s="40"/>
    </row>
    <row r="54" spans="3:25" s="30" customFormat="1" ht="24" x14ac:dyDescent="0.55000000000000004">
      <c r="C54" s="39"/>
      <c r="D54" s="39"/>
      <c r="E54" s="39"/>
      <c r="F54" s="39"/>
      <c r="G54" s="39"/>
      <c r="H54" s="39"/>
      <c r="I54" s="39"/>
      <c r="J54" s="39"/>
      <c r="K54" s="41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Y54" s="40"/>
    </row>
    <row r="55" spans="3:25" s="30" customFormat="1" ht="24" x14ac:dyDescent="0.55000000000000004">
      <c r="C55" s="39"/>
      <c r="D55" s="39"/>
      <c r="E55" s="39"/>
      <c r="F55" s="39"/>
      <c r="G55" s="39"/>
      <c r="H55" s="39"/>
      <c r="I55" s="39"/>
      <c r="J55" s="39"/>
      <c r="K55" s="41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Y55" s="40"/>
    </row>
    <row r="56" spans="3:25" s="30" customFormat="1" ht="24" x14ac:dyDescent="0.55000000000000004">
      <c r="C56" s="39"/>
      <c r="D56" s="39"/>
      <c r="E56" s="39"/>
      <c r="F56" s="39"/>
      <c r="G56" s="39"/>
      <c r="H56" s="39"/>
      <c r="I56" s="39"/>
      <c r="J56" s="39"/>
      <c r="K56" s="41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Y56" s="40"/>
    </row>
    <row r="57" spans="3:25" s="30" customFormat="1" ht="24" x14ac:dyDescent="0.55000000000000004">
      <c r="C57" s="39"/>
      <c r="D57" s="39"/>
      <c r="E57" s="39"/>
      <c r="F57" s="39"/>
      <c r="G57" s="39"/>
      <c r="H57" s="39"/>
      <c r="I57" s="39"/>
      <c r="J57" s="39"/>
      <c r="K57" s="41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Y57" s="40"/>
    </row>
    <row r="58" spans="3:25" s="30" customFormat="1" ht="24" x14ac:dyDescent="0.55000000000000004">
      <c r="C58" s="39"/>
      <c r="D58" s="39"/>
      <c r="E58" s="39"/>
      <c r="F58" s="39"/>
      <c r="G58" s="39"/>
      <c r="H58" s="39"/>
      <c r="I58" s="39"/>
      <c r="J58" s="39"/>
      <c r="K58" s="41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Y58" s="40"/>
    </row>
    <row r="59" spans="3:25" s="30" customFormat="1" ht="24" x14ac:dyDescent="0.55000000000000004">
      <c r="C59" s="39"/>
      <c r="D59" s="39"/>
      <c r="E59" s="39"/>
      <c r="F59" s="39"/>
      <c r="G59" s="39"/>
      <c r="H59" s="39"/>
      <c r="I59" s="39"/>
      <c r="J59" s="39"/>
      <c r="K59" s="41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Y59" s="40"/>
    </row>
    <row r="60" spans="3:25" s="30" customFormat="1" ht="24" x14ac:dyDescent="0.55000000000000004">
      <c r="C60" s="39"/>
      <c r="D60" s="39"/>
      <c r="E60" s="39"/>
      <c r="F60" s="39"/>
      <c r="G60" s="39"/>
      <c r="H60" s="39"/>
      <c r="I60" s="39"/>
      <c r="J60" s="39"/>
      <c r="K60" s="41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Y60" s="40"/>
    </row>
    <row r="61" spans="3:25" s="30" customFormat="1" ht="24" x14ac:dyDescent="0.55000000000000004">
      <c r="C61" s="39"/>
      <c r="D61" s="39"/>
      <c r="E61" s="39"/>
      <c r="F61" s="39"/>
      <c r="G61" s="39"/>
      <c r="H61" s="39"/>
      <c r="I61" s="39"/>
      <c r="J61" s="39"/>
      <c r="K61" s="41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Y61" s="40"/>
    </row>
    <row r="62" spans="3:25" s="30" customFormat="1" ht="24" x14ac:dyDescent="0.55000000000000004">
      <c r="C62" s="39"/>
      <c r="D62" s="39"/>
      <c r="E62" s="39"/>
      <c r="F62" s="39"/>
      <c r="G62" s="39"/>
      <c r="H62" s="39"/>
      <c r="I62" s="39"/>
      <c r="J62" s="39"/>
      <c r="K62" s="41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Y62" s="40"/>
    </row>
    <row r="63" spans="3:25" s="30" customFormat="1" ht="24" x14ac:dyDescent="0.55000000000000004">
      <c r="C63" s="39"/>
      <c r="D63" s="39"/>
      <c r="E63" s="39"/>
      <c r="F63" s="39"/>
      <c r="G63" s="39"/>
      <c r="H63" s="39"/>
      <c r="I63" s="39"/>
      <c r="J63" s="39"/>
      <c r="K63" s="41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Y63" s="40"/>
    </row>
    <row r="64" spans="3:25" s="30" customFormat="1" ht="24" x14ac:dyDescent="0.55000000000000004">
      <c r="C64" s="39"/>
      <c r="D64" s="39"/>
      <c r="E64" s="39"/>
      <c r="F64" s="39"/>
      <c r="G64" s="39"/>
      <c r="H64" s="39"/>
      <c r="I64" s="39"/>
      <c r="J64" s="39"/>
      <c r="K64" s="41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Y64" s="40"/>
    </row>
    <row r="65" spans="1:25" s="30" customFormat="1" ht="24" x14ac:dyDescent="0.55000000000000004">
      <c r="C65" s="39"/>
      <c r="D65" s="39"/>
      <c r="E65" s="39"/>
      <c r="F65" s="39"/>
      <c r="G65" s="39"/>
      <c r="H65" s="39"/>
      <c r="I65" s="39"/>
      <c r="J65" s="39"/>
      <c r="K65" s="41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Y65" s="40"/>
    </row>
    <row r="66" spans="1:25" s="30" customFormat="1" ht="24" x14ac:dyDescent="0.55000000000000004">
      <c r="C66" s="39"/>
      <c r="D66" s="39"/>
      <c r="E66" s="39"/>
      <c r="F66" s="39"/>
      <c r="G66" s="39"/>
      <c r="H66" s="39"/>
      <c r="I66" s="39"/>
      <c r="J66" s="39"/>
      <c r="K66" s="41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Y66" s="40"/>
    </row>
    <row r="67" spans="1:25" s="30" customFormat="1" ht="24" x14ac:dyDescent="0.55000000000000004">
      <c r="C67" s="39"/>
      <c r="D67" s="39"/>
      <c r="E67" s="39"/>
      <c r="F67" s="39"/>
      <c r="G67" s="39"/>
      <c r="H67" s="39"/>
      <c r="I67" s="39"/>
      <c r="J67" s="39"/>
      <c r="K67" s="41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Y67" s="40"/>
    </row>
    <row r="68" spans="1:25" s="30" customFormat="1" ht="24" x14ac:dyDescent="0.55000000000000004">
      <c r="C68" s="39"/>
      <c r="D68" s="39"/>
      <c r="E68" s="39"/>
      <c r="F68" s="39"/>
      <c r="G68" s="39"/>
      <c r="H68" s="39"/>
      <c r="I68" s="39"/>
      <c r="J68" s="39"/>
      <c r="K68" s="41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Y68" s="40"/>
    </row>
    <row r="69" spans="1:25" s="30" customFormat="1" ht="24" x14ac:dyDescent="0.55000000000000004">
      <c r="C69" s="39"/>
      <c r="D69" s="39"/>
      <c r="E69" s="39"/>
      <c r="F69" s="39"/>
      <c r="G69" s="39"/>
      <c r="H69" s="39"/>
      <c r="I69" s="39"/>
      <c r="J69" s="39"/>
      <c r="K69" s="41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Y69" s="40"/>
    </row>
    <row r="70" spans="1:25" s="30" customFormat="1" ht="24" x14ac:dyDescent="0.55000000000000004">
      <c r="C70" s="39"/>
      <c r="D70" s="39"/>
      <c r="E70" s="39"/>
      <c r="F70" s="39"/>
      <c r="G70" s="39"/>
      <c r="H70" s="39"/>
      <c r="I70" s="39"/>
      <c r="J70" s="39"/>
      <c r="K70" s="41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Y70" s="40"/>
    </row>
    <row r="71" spans="1:25" s="30" customFormat="1" ht="24" x14ac:dyDescent="0.55000000000000004">
      <c r="C71" s="39"/>
      <c r="D71" s="39"/>
      <c r="E71" s="39"/>
      <c r="F71" s="39"/>
      <c r="G71" s="39"/>
      <c r="H71" s="39"/>
      <c r="I71" s="39"/>
      <c r="J71" s="39"/>
      <c r="K71" s="41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Y71" s="40"/>
    </row>
    <row r="72" spans="1:25" s="30" customFormat="1" ht="24" x14ac:dyDescent="0.55000000000000004">
      <c r="C72" s="39"/>
      <c r="D72" s="39"/>
      <c r="E72" s="39"/>
      <c r="F72" s="39"/>
      <c r="G72" s="39"/>
      <c r="H72" s="39"/>
      <c r="I72" s="39"/>
      <c r="J72" s="39"/>
      <c r="K72" s="41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Y72" s="40"/>
    </row>
    <row r="73" spans="1:25" s="30" customFormat="1" ht="24" x14ac:dyDescent="0.55000000000000004">
      <c r="C73" s="39"/>
      <c r="D73" s="39"/>
      <c r="E73" s="39"/>
      <c r="F73" s="39"/>
      <c r="G73" s="39"/>
      <c r="H73" s="39"/>
      <c r="I73" s="39"/>
      <c r="J73" s="39"/>
      <c r="K73" s="41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Y73" s="40"/>
    </row>
    <row r="74" spans="1:25" s="30" customFormat="1" ht="24" x14ac:dyDescent="0.55000000000000004">
      <c r="C74" s="39"/>
      <c r="D74" s="39"/>
      <c r="E74" s="39"/>
      <c r="F74" s="39"/>
      <c r="G74" s="39"/>
      <c r="H74" s="39"/>
      <c r="I74" s="39"/>
      <c r="J74" s="39"/>
      <c r="K74" s="41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Y74" s="40"/>
    </row>
    <row r="75" spans="1:25" s="30" customFormat="1" ht="24" x14ac:dyDescent="0.55000000000000004">
      <c r="C75" s="39"/>
      <c r="D75" s="39"/>
      <c r="E75" s="39"/>
      <c r="F75" s="39"/>
      <c r="G75" s="39"/>
      <c r="H75" s="39"/>
      <c r="I75" s="39"/>
      <c r="J75" s="39"/>
      <c r="K75" s="41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Y75" s="40"/>
    </row>
    <row r="76" spans="1:25" s="30" customFormat="1" ht="24" x14ac:dyDescent="0.55000000000000004">
      <c r="C76" s="39"/>
      <c r="D76" s="39"/>
      <c r="E76" s="39"/>
      <c r="F76" s="39"/>
      <c r="G76" s="39"/>
      <c r="H76" s="39"/>
      <c r="I76" s="39"/>
      <c r="J76" s="39"/>
      <c r="K76" s="41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Y76" s="40"/>
    </row>
    <row r="77" spans="1:25" s="30" customFormat="1" ht="24" x14ac:dyDescent="0.55000000000000004">
      <c r="C77" s="39"/>
      <c r="D77" s="39"/>
      <c r="E77" s="39"/>
      <c r="F77" s="39"/>
      <c r="G77" s="39"/>
      <c r="H77" s="39"/>
      <c r="I77" s="39"/>
      <c r="J77" s="39"/>
      <c r="K77" s="41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Y77" s="40"/>
    </row>
    <row r="78" spans="1:25" s="30" customFormat="1" ht="24" x14ac:dyDescent="0.55000000000000004">
      <c r="C78" s="39"/>
      <c r="D78" s="39"/>
      <c r="E78" s="39"/>
      <c r="F78" s="39"/>
      <c r="G78" s="39"/>
      <c r="H78" s="39"/>
      <c r="I78" s="39"/>
      <c r="J78" s="39"/>
      <c r="K78" s="41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Y78" s="40"/>
    </row>
    <row r="79" spans="1:25" s="30" customFormat="1" ht="24" x14ac:dyDescent="0.55000000000000004">
      <c r="C79" s="39"/>
      <c r="D79" s="39"/>
      <c r="E79" s="39"/>
      <c r="F79" s="39"/>
      <c r="G79" s="39"/>
      <c r="H79" s="39"/>
      <c r="I79" s="39"/>
      <c r="J79" s="39"/>
      <c r="K79" s="41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Y79" s="40"/>
    </row>
    <row r="80" spans="1:25" ht="24" x14ac:dyDescent="0.55000000000000004">
      <c r="A80" s="42"/>
      <c r="C80" s="43"/>
      <c r="E80" s="43"/>
      <c r="G80" s="43"/>
      <c r="I80" s="43"/>
      <c r="K80" s="44"/>
    </row>
    <row r="81" spans="9:9" x14ac:dyDescent="0.45">
      <c r="I81" s="45"/>
    </row>
    <row r="82" spans="9:9" x14ac:dyDescent="0.45">
      <c r="I82" s="45"/>
    </row>
    <row r="83" spans="9:9" x14ac:dyDescent="0.45">
      <c r="I83" s="45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V13"/>
  <sheetViews>
    <sheetView rightToLeft="1" workbookViewId="0">
      <selection activeCell="I21" sqref="I21"/>
    </sheetView>
  </sheetViews>
  <sheetFormatPr defaultRowHeight="18.75" x14ac:dyDescent="0.45"/>
  <cols>
    <col min="1" max="1" width="30.7109375" style="1" bestFit="1" customWidth="1"/>
    <col min="2" max="2" width="1" style="1" customWidth="1"/>
    <col min="3" max="3" width="20" style="1" customWidth="1"/>
    <col min="4" max="4" width="1" style="1" customWidth="1"/>
    <col min="5" max="5" width="35" style="1" customWidth="1"/>
    <col min="6" max="6" width="1" style="1" customWidth="1"/>
    <col min="7" max="7" width="24" style="1" customWidth="1"/>
    <col min="8" max="8" width="1" style="1" customWidth="1"/>
    <col min="9" max="9" width="23" style="1" customWidth="1"/>
    <col min="10" max="10" width="1" style="1" customWidth="1"/>
    <col min="11" max="11" width="22" style="1" customWidth="1"/>
    <col min="12" max="12" width="1" style="1" customWidth="1"/>
    <col min="13" max="13" width="26.140625" style="1" bestFit="1" customWidth="1"/>
    <col min="14" max="14" width="1" style="1" customWidth="1"/>
    <col min="15" max="15" width="23" style="1" customWidth="1"/>
    <col min="16" max="16" width="1" style="1" customWidth="1"/>
    <col min="17" max="17" width="22" style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22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  <c r="R2" s="65" t="s">
        <v>0</v>
      </c>
      <c r="S2" s="65" t="s">
        <v>0</v>
      </c>
    </row>
    <row r="3" spans="1:22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  <c r="R3" s="65" t="s">
        <v>81</v>
      </c>
      <c r="S3" s="65" t="s">
        <v>81</v>
      </c>
    </row>
    <row r="4" spans="1:22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  <c r="R4" s="65" t="s">
        <v>2</v>
      </c>
      <c r="S4" s="65" t="s">
        <v>2</v>
      </c>
    </row>
    <row r="5" spans="1:22" s="53" customFormat="1" ht="28.5" x14ac:dyDescent="0.25">
      <c r="A5" s="66" t="s">
        <v>108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49"/>
      <c r="U5" s="49"/>
      <c r="V5" s="49"/>
    </row>
    <row r="6" spans="1:22" ht="26.25" x14ac:dyDescent="0.45">
      <c r="A6" s="64" t="s">
        <v>3</v>
      </c>
      <c r="C6" s="64" t="s">
        <v>89</v>
      </c>
      <c r="D6" s="64" t="s">
        <v>89</v>
      </c>
      <c r="E6" s="64" t="s">
        <v>89</v>
      </c>
      <c r="F6" s="64" t="s">
        <v>89</v>
      </c>
      <c r="G6" s="64" t="s">
        <v>89</v>
      </c>
      <c r="I6" s="64" t="s">
        <v>121</v>
      </c>
      <c r="J6" s="64" t="s">
        <v>83</v>
      </c>
      <c r="K6" s="64" t="s">
        <v>83</v>
      </c>
      <c r="L6" s="64" t="s">
        <v>83</v>
      </c>
      <c r="M6" s="64" t="s">
        <v>83</v>
      </c>
      <c r="O6" s="64" t="s">
        <v>122</v>
      </c>
      <c r="P6" s="64" t="s">
        <v>84</v>
      </c>
      <c r="Q6" s="64" t="s">
        <v>84</v>
      </c>
      <c r="R6" s="64" t="s">
        <v>84</v>
      </c>
      <c r="S6" s="64" t="s">
        <v>84</v>
      </c>
    </row>
    <row r="7" spans="1:22" ht="26.25" x14ac:dyDescent="0.45">
      <c r="A7" s="64" t="s">
        <v>3</v>
      </c>
      <c r="C7" s="64" t="s">
        <v>90</v>
      </c>
      <c r="E7" s="64" t="s">
        <v>91</v>
      </c>
      <c r="G7" s="64" t="s">
        <v>92</v>
      </c>
      <c r="I7" s="64" t="s">
        <v>93</v>
      </c>
      <c r="K7" s="64" t="s">
        <v>87</v>
      </c>
      <c r="M7" s="64" t="s">
        <v>94</v>
      </c>
      <c r="O7" s="64" t="s">
        <v>93</v>
      </c>
      <c r="Q7" s="64" t="s">
        <v>87</v>
      </c>
      <c r="S7" s="64" t="s">
        <v>94</v>
      </c>
    </row>
    <row r="8" spans="1:22" ht="21" x14ac:dyDescent="0.55000000000000004">
      <c r="A8" s="5" t="s">
        <v>18</v>
      </c>
      <c r="C8" s="4" t="s">
        <v>4</v>
      </c>
      <c r="D8" s="4"/>
      <c r="E8" s="6">
        <v>768340025</v>
      </c>
      <c r="F8" s="4"/>
      <c r="G8" s="6">
        <v>166</v>
      </c>
      <c r="H8" s="4"/>
      <c r="I8" s="26">
        <v>0</v>
      </c>
      <c r="J8" s="26"/>
      <c r="K8" s="26">
        <v>0</v>
      </c>
      <c r="L8" s="26"/>
      <c r="M8" s="26">
        <f>I8-K8</f>
        <v>0</v>
      </c>
      <c r="N8" s="26"/>
      <c r="O8" s="26">
        <v>127544444150</v>
      </c>
      <c r="P8" s="26"/>
      <c r="Q8" s="26">
        <v>0</v>
      </c>
      <c r="R8" s="26"/>
      <c r="S8" s="26">
        <f>O8-Q8</f>
        <v>127544444150</v>
      </c>
    </row>
    <row r="9" spans="1:22" ht="21" x14ac:dyDescent="0.55000000000000004">
      <c r="A9" s="5" t="s">
        <v>38</v>
      </c>
      <c r="C9" s="4" t="s">
        <v>95</v>
      </c>
      <c r="D9" s="4"/>
      <c r="E9" s="6">
        <v>977659062</v>
      </c>
      <c r="F9" s="4"/>
      <c r="G9" s="6">
        <v>850</v>
      </c>
      <c r="H9" s="4"/>
      <c r="I9" s="26">
        <v>831010202700</v>
      </c>
      <c r="J9" s="26"/>
      <c r="K9" s="26">
        <v>60187524211</v>
      </c>
      <c r="L9" s="26"/>
      <c r="M9" s="26">
        <f t="shared" ref="M9:M12" si="0">I9-K9</f>
        <v>770822678489</v>
      </c>
      <c r="N9" s="26"/>
      <c r="O9" s="26">
        <v>831010202700</v>
      </c>
      <c r="P9" s="26"/>
      <c r="Q9" s="26">
        <v>60187524211</v>
      </c>
      <c r="R9" s="26"/>
      <c r="S9" s="26">
        <f t="shared" ref="S9:S12" si="1">O9-Q9</f>
        <v>770822678489</v>
      </c>
    </row>
    <row r="10" spans="1:22" ht="21" x14ac:dyDescent="0.55000000000000004">
      <c r="A10" s="5" t="s">
        <v>43</v>
      </c>
      <c r="C10" s="4" t="s">
        <v>96</v>
      </c>
      <c r="D10" s="4"/>
      <c r="E10" s="6">
        <v>1068395505</v>
      </c>
      <c r="F10" s="4"/>
      <c r="G10" s="6">
        <v>400</v>
      </c>
      <c r="H10" s="4"/>
      <c r="I10" s="26">
        <v>0</v>
      </c>
      <c r="J10" s="26"/>
      <c r="K10" s="26">
        <v>0</v>
      </c>
      <c r="L10" s="26"/>
      <c r="M10" s="26">
        <f t="shared" si="0"/>
        <v>0</v>
      </c>
      <c r="N10" s="26"/>
      <c r="O10" s="26">
        <v>427358202000</v>
      </c>
      <c r="P10" s="26"/>
      <c r="Q10" s="26">
        <v>52166996396</v>
      </c>
      <c r="R10" s="26"/>
      <c r="S10" s="26">
        <f t="shared" si="1"/>
        <v>375191205604</v>
      </c>
    </row>
    <row r="11" spans="1:22" ht="21" x14ac:dyDescent="0.55000000000000004">
      <c r="A11" s="5" t="s">
        <v>40</v>
      </c>
      <c r="C11" s="4" t="s">
        <v>97</v>
      </c>
      <c r="D11" s="4"/>
      <c r="E11" s="6">
        <v>20058877</v>
      </c>
      <c r="F11" s="4"/>
      <c r="G11" s="6">
        <v>500</v>
      </c>
      <c r="H11" s="4"/>
      <c r="I11" s="26">
        <v>10029438500</v>
      </c>
      <c r="J11" s="26"/>
      <c r="K11" s="26">
        <v>588445457</v>
      </c>
      <c r="L11" s="26"/>
      <c r="M11" s="26">
        <f t="shared" si="0"/>
        <v>9440993043</v>
      </c>
      <c r="N11" s="26"/>
      <c r="O11" s="26">
        <v>10029438500</v>
      </c>
      <c r="P11" s="26"/>
      <c r="Q11" s="26">
        <v>588445457</v>
      </c>
      <c r="R11" s="26"/>
      <c r="S11" s="26">
        <f t="shared" si="1"/>
        <v>9440993043</v>
      </c>
    </row>
    <row r="12" spans="1:22" ht="21" x14ac:dyDescent="0.55000000000000004">
      <c r="A12" s="5" t="s">
        <v>45</v>
      </c>
      <c r="C12" s="4" t="s">
        <v>98</v>
      </c>
      <c r="D12" s="4"/>
      <c r="E12" s="6">
        <v>114386196</v>
      </c>
      <c r="F12" s="4"/>
      <c r="G12" s="6">
        <v>1177</v>
      </c>
      <c r="H12" s="4"/>
      <c r="I12" s="26">
        <v>0</v>
      </c>
      <c r="J12" s="26"/>
      <c r="K12" s="26">
        <v>0</v>
      </c>
      <c r="L12" s="26"/>
      <c r="M12" s="26">
        <f t="shared" si="0"/>
        <v>0</v>
      </c>
      <c r="N12" s="26"/>
      <c r="O12" s="26">
        <v>134632552692</v>
      </c>
      <c r="P12" s="26"/>
      <c r="Q12" s="26">
        <v>0</v>
      </c>
      <c r="R12" s="26"/>
      <c r="S12" s="26">
        <f t="shared" si="1"/>
        <v>134632552692</v>
      </c>
    </row>
    <row r="13" spans="1:22" s="9" customFormat="1" ht="24" x14ac:dyDescent="0.25">
      <c r="A13" s="9" t="s">
        <v>48</v>
      </c>
      <c r="C13" s="9" t="s">
        <v>48</v>
      </c>
      <c r="E13" s="9" t="s">
        <v>48</v>
      </c>
      <c r="G13" s="9" t="s">
        <v>48</v>
      </c>
      <c r="I13" s="10">
        <f>SUM(I8:I12)</f>
        <v>841039641200</v>
      </c>
      <c r="K13" s="10">
        <f>SUM(K8:K12)</f>
        <v>60775969668</v>
      </c>
      <c r="M13" s="10">
        <f>SUM(M8:M12)</f>
        <v>780263671532</v>
      </c>
      <c r="O13" s="10">
        <f>SUM(O8:O12)</f>
        <v>1530574840042</v>
      </c>
      <c r="Q13" s="10">
        <f>SUM(Q8:Q12)</f>
        <v>112942966064</v>
      </c>
      <c r="S13" s="10">
        <f>SUM(S8:S12)</f>
        <v>1417631873978</v>
      </c>
    </row>
  </sheetData>
  <mergeCells count="17">
    <mergeCell ref="O6:S6"/>
    <mergeCell ref="A2:S2"/>
    <mergeCell ref="A3:S3"/>
    <mergeCell ref="A4:S4"/>
    <mergeCell ref="I7"/>
    <mergeCell ref="K7"/>
    <mergeCell ref="M7"/>
    <mergeCell ref="I6:M6"/>
    <mergeCell ref="O7"/>
    <mergeCell ref="A6:A7"/>
    <mergeCell ref="C7"/>
    <mergeCell ref="E7"/>
    <mergeCell ref="G7"/>
    <mergeCell ref="C6:G6"/>
    <mergeCell ref="A5:S5"/>
    <mergeCell ref="Q7"/>
    <mergeCell ref="S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D3128-129B-4604-97A6-F157A411A381}">
  <dimension ref="A2:M21"/>
  <sheetViews>
    <sheetView rightToLeft="1" workbookViewId="0">
      <selection activeCell="Q18" sqref="Q18"/>
    </sheetView>
  </sheetViews>
  <sheetFormatPr defaultRowHeight="18.75" x14ac:dyDescent="0.45"/>
  <cols>
    <col min="1" max="1" width="32.28515625" style="1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</row>
    <row r="3" spans="1:13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</row>
    <row r="4" spans="1:13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</row>
    <row r="5" spans="1:13" s="26" customFormat="1" ht="28.5" x14ac:dyDescent="0.25">
      <c r="A5" s="66" t="s">
        <v>166</v>
      </c>
      <c r="B5" s="66"/>
      <c r="C5" s="66"/>
      <c r="D5" s="66"/>
      <c r="E5" s="66"/>
      <c r="F5" s="66"/>
      <c r="G5" s="66"/>
      <c r="H5" s="20"/>
      <c r="I5" s="20"/>
      <c r="J5" s="20"/>
      <c r="K5" s="20"/>
      <c r="L5" s="20"/>
    </row>
    <row r="6" spans="1:13" ht="27" thickBot="1" x14ac:dyDescent="0.5">
      <c r="A6" s="64" t="s">
        <v>82</v>
      </c>
      <c r="B6" s="64" t="s">
        <v>82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I6" s="64" t="s">
        <v>122</v>
      </c>
      <c r="J6" s="64" t="s">
        <v>84</v>
      </c>
      <c r="K6" s="64" t="s">
        <v>84</v>
      </c>
      <c r="L6" s="64" t="s">
        <v>84</v>
      </c>
      <c r="M6" s="64" t="s">
        <v>84</v>
      </c>
    </row>
    <row r="7" spans="1:13" ht="27" thickBot="1" x14ac:dyDescent="0.5">
      <c r="A7" s="8" t="s">
        <v>85</v>
      </c>
      <c r="C7" s="8" t="s">
        <v>86</v>
      </c>
      <c r="E7" s="8" t="s">
        <v>87</v>
      </c>
      <c r="G7" s="8" t="s">
        <v>88</v>
      </c>
      <c r="I7" s="8" t="s">
        <v>86</v>
      </c>
      <c r="K7" s="8" t="s">
        <v>87</v>
      </c>
      <c r="M7" s="8" t="s">
        <v>88</v>
      </c>
    </row>
    <row r="8" spans="1:13" ht="21" x14ac:dyDescent="0.55000000000000004">
      <c r="A8" s="5" t="s">
        <v>67</v>
      </c>
      <c r="C8" s="26">
        <v>11368728410</v>
      </c>
      <c r="D8" s="26"/>
      <c r="E8" s="26">
        <v>0</v>
      </c>
      <c r="F8" s="26"/>
      <c r="G8" s="26">
        <f>C8-E8</f>
        <v>11368728410</v>
      </c>
      <c r="H8" s="26"/>
      <c r="I8" s="26">
        <v>22253417033</v>
      </c>
      <c r="J8" s="26"/>
      <c r="K8" s="26">
        <v>0</v>
      </c>
      <c r="L8" s="26"/>
      <c r="M8" s="26">
        <f>I8-K8</f>
        <v>22253417033</v>
      </c>
    </row>
    <row r="9" spans="1:13" ht="21" x14ac:dyDescent="0.55000000000000004">
      <c r="A9" s="5" t="s">
        <v>66</v>
      </c>
      <c r="C9" s="26">
        <v>6491018500</v>
      </c>
      <c r="D9" s="26"/>
      <c r="E9" s="26">
        <v>0</v>
      </c>
      <c r="F9" s="26"/>
      <c r="G9" s="26">
        <f t="shared" ref="G9:G18" si="0">C9-E9</f>
        <v>6491018500</v>
      </c>
      <c r="H9" s="26"/>
      <c r="I9" s="26">
        <v>12396573117</v>
      </c>
      <c r="J9" s="26"/>
      <c r="K9" s="26">
        <v>0</v>
      </c>
      <c r="L9" s="26"/>
      <c r="M9" s="26">
        <f t="shared" ref="M9:M18" si="1">I9-K9</f>
        <v>12396573117</v>
      </c>
    </row>
    <row r="10" spans="1:13" ht="21" x14ac:dyDescent="0.55000000000000004">
      <c r="A10" s="5" t="s">
        <v>65</v>
      </c>
      <c r="C10" s="26">
        <v>1899591496</v>
      </c>
      <c r="D10" s="26"/>
      <c r="E10" s="26">
        <v>0</v>
      </c>
      <c r="F10" s="26"/>
      <c r="G10" s="26">
        <f t="shared" si="0"/>
        <v>1899591496</v>
      </c>
      <c r="H10" s="26"/>
      <c r="I10" s="26">
        <v>3884522658</v>
      </c>
      <c r="J10" s="26"/>
      <c r="K10" s="26">
        <v>0</v>
      </c>
      <c r="L10" s="26"/>
      <c r="M10" s="26">
        <f t="shared" si="1"/>
        <v>3884522658</v>
      </c>
    </row>
    <row r="11" spans="1:13" ht="21" x14ac:dyDescent="0.55000000000000004">
      <c r="A11" s="5" t="s">
        <v>64</v>
      </c>
      <c r="C11" s="26">
        <v>2002260273</v>
      </c>
      <c r="D11" s="26"/>
      <c r="E11" s="26">
        <v>0</v>
      </c>
      <c r="F11" s="26"/>
      <c r="G11" s="26">
        <f t="shared" si="0"/>
        <v>2002260273</v>
      </c>
      <c r="H11" s="26"/>
      <c r="I11" s="26">
        <v>3928825343</v>
      </c>
      <c r="J11" s="26"/>
      <c r="K11" s="26">
        <v>0</v>
      </c>
      <c r="L11" s="26"/>
      <c r="M11" s="26">
        <f t="shared" si="1"/>
        <v>3928825343</v>
      </c>
    </row>
    <row r="12" spans="1:13" ht="21" x14ac:dyDescent="0.55000000000000004">
      <c r="A12" s="5" t="s">
        <v>63</v>
      </c>
      <c r="C12" s="26">
        <v>201202741</v>
      </c>
      <c r="D12" s="26"/>
      <c r="E12" s="26">
        <v>0</v>
      </c>
      <c r="F12" s="26"/>
      <c r="G12" s="26">
        <f t="shared" si="0"/>
        <v>201202741</v>
      </c>
      <c r="H12" s="26"/>
      <c r="I12" s="26">
        <v>394835960</v>
      </c>
      <c r="J12" s="26"/>
      <c r="K12" s="26">
        <v>0</v>
      </c>
      <c r="L12" s="26"/>
      <c r="M12" s="26">
        <f t="shared" si="1"/>
        <v>394835960</v>
      </c>
    </row>
    <row r="13" spans="1:13" ht="21" x14ac:dyDescent="0.55000000000000004">
      <c r="A13" s="5" t="s">
        <v>62</v>
      </c>
      <c r="C13" s="26">
        <v>53333317</v>
      </c>
      <c r="D13" s="26"/>
      <c r="E13" s="26">
        <v>0</v>
      </c>
      <c r="F13" s="26"/>
      <c r="G13" s="26">
        <f t="shared" si="0"/>
        <v>53333317</v>
      </c>
      <c r="H13" s="26"/>
      <c r="I13" s="26">
        <v>104830743</v>
      </c>
      <c r="J13" s="26"/>
      <c r="K13" s="26">
        <v>0</v>
      </c>
      <c r="L13" s="26"/>
      <c r="M13" s="26">
        <f t="shared" si="1"/>
        <v>104830743</v>
      </c>
    </row>
    <row r="14" spans="1:13" ht="21" x14ac:dyDescent="0.55000000000000004">
      <c r="A14" s="5" t="s">
        <v>61</v>
      </c>
      <c r="C14" s="26">
        <v>99014212</v>
      </c>
      <c r="D14" s="26"/>
      <c r="E14" s="26">
        <v>0</v>
      </c>
      <c r="F14" s="26"/>
      <c r="G14" s="26">
        <f t="shared" si="0"/>
        <v>99014212</v>
      </c>
      <c r="H14" s="26"/>
      <c r="I14" s="26">
        <v>194243664</v>
      </c>
      <c r="J14" s="26"/>
      <c r="K14" s="26">
        <v>0</v>
      </c>
      <c r="L14" s="26"/>
      <c r="M14" s="26">
        <f t="shared" si="1"/>
        <v>194243664</v>
      </c>
    </row>
    <row r="15" spans="1:13" ht="21" x14ac:dyDescent="0.55000000000000004">
      <c r="A15" s="5" t="s">
        <v>60</v>
      </c>
      <c r="C15" s="26">
        <v>4058239725</v>
      </c>
      <c r="D15" s="26"/>
      <c r="E15" s="26">
        <v>0</v>
      </c>
      <c r="F15" s="26"/>
      <c r="G15" s="26">
        <f t="shared" si="0"/>
        <v>4058239725</v>
      </c>
      <c r="H15" s="26"/>
      <c r="I15" s="26">
        <v>7965089041</v>
      </c>
      <c r="J15" s="26"/>
      <c r="K15" s="26">
        <v>0</v>
      </c>
      <c r="L15" s="26"/>
      <c r="M15" s="26">
        <f t="shared" si="1"/>
        <v>7965089041</v>
      </c>
    </row>
    <row r="16" spans="1:13" ht="21" x14ac:dyDescent="0.55000000000000004">
      <c r="A16" s="5" t="s">
        <v>59</v>
      </c>
      <c r="C16" s="26">
        <v>98285053</v>
      </c>
      <c r="D16" s="26"/>
      <c r="E16" s="26">
        <v>0</v>
      </c>
      <c r="F16" s="26"/>
      <c r="G16" s="26">
        <f t="shared" si="0"/>
        <v>98285053</v>
      </c>
      <c r="H16" s="26"/>
      <c r="I16" s="26">
        <v>197543443</v>
      </c>
      <c r="J16" s="26"/>
      <c r="K16" s="26">
        <v>0</v>
      </c>
      <c r="L16" s="26"/>
      <c r="M16" s="26">
        <f t="shared" si="1"/>
        <v>197543443</v>
      </c>
    </row>
    <row r="17" spans="1:13" ht="21" x14ac:dyDescent="0.55000000000000004">
      <c r="A17" s="5" t="s">
        <v>58</v>
      </c>
      <c r="C17" s="26">
        <v>395568493</v>
      </c>
      <c r="D17" s="26"/>
      <c r="E17" s="26">
        <v>0</v>
      </c>
      <c r="F17" s="26"/>
      <c r="G17" s="26">
        <f t="shared" si="0"/>
        <v>395568493</v>
      </c>
      <c r="H17" s="26"/>
      <c r="I17" s="26">
        <v>775997945</v>
      </c>
      <c r="J17" s="26"/>
      <c r="K17" s="26">
        <v>0</v>
      </c>
      <c r="L17" s="26"/>
      <c r="M17" s="26">
        <f t="shared" si="1"/>
        <v>775997945</v>
      </c>
    </row>
    <row r="18" spans="1:13" ht="21.75" thickBot="1" x14ac:dyDescent="0.6">
      <c r="A18" s="5" t="s">
        <v>57</v>
      </c>
      <c r="C18" s="26">
        <v>184683995</v>
      </c>
      <c r="D18" s="26"/>
      <c r="E18" s="26">
        <v>0</v>
      </c>
      <c r="F18" s="26"/>
      <c r="G18" s="26">
        <f t="shared" si="0"/>
        <v>184683995</v>
      </c>
      <c r="H18" s="26"/>
      <c r="I18" s="26">
        <v>362419928</v>
      </c>
      <c r="J18" s="26"/>
      <c r="K18" s="26">
        <v>0</v>
      </c>
      <c r="L18" s="26"/>
      <c r="M18" s="26">
        <f t="shared" si="1"/>
        <v>362419928</v>
      </c>
    </row>
    <row r="19" spans="1:13" s="9" customFormat="1" ht="24.75" thickBot="1" x14ac:dyDescent="0.3">
      <c r="A19" s="9" t="s">
        <v>48</v>
      </c>
      <c r="C19" s="10">
        <f>SUM(C8:C18)</f>
        <v>26851926215</v>
      </c>
      <c r="E19" s="10">
        <f>SUM(E8:E18)</f>
        <v>0</v>
      </c>
      <c r="G19" s="10">
        <f>SUM(G8:G18)</f>
        <v>26851926215</v>
      </c>
      <c r="I19" s="10">
        <f>SUM(I8:I18)</f>
        <v>52458298875</v>
      </c>
      <c r="K19" s="10">
        <f>SUM(K8:K18)</f>
        <v>0</v>
      </c>
      <c r="M19" s="10">
        <f>SUM(M8:M18)</f>
        <v>52458298875</v>
      </c>
    </row>
    <row r="20" spans="1:13" ht="19.5" thickTop="1" x14ac:dyDescent="0.45"/>
    <row r="21" spans="1:13" x14ac:dyDescent="0.45">
      <c r="C21" s="3"/>
    </row>
  </sheetData>
  <mergeCells count="7">
    <mergeCell ref="A2:M2"/>
    <mergeCell ref="A3:M3"/>
    <mergeCell ref="A4:M4"/>
    <mergeCell ref="A6:B6"/>
    <mergeCell ref="C6:G6"/>
    <mergeCell ref="I6:M6"/>
    <mergeCell ref="A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98"/>
  <sheetViews>
    <sheetView rightToLeft="1" workbookViewId="0">
      <selection activeCell="P96" sqref="P96"/>
    </sheetView>
  </sheetViews>
  <sheetFormatPr defaultRowHeight="18.75" x14ac:dyDescent="0.45"/>
  <cols>
    <col min="1" max="1" width="32.28515625" style="4" bestFit="1" customWidth="1"/>
    <col min="2" max="2" width="1" style="1" customWidth="1"/>
    <col min="3" max="3" width="23" style="1" customWidth="1"/>
    <col min="4" max="4" width="1" style="1" customWidth="1"/>
    <col min="5" max="5" width="23" style="1" customWidth="1"/>
    <col min="6" max="6" width="1" style="1" customWidth="1"/>
    <col min="7" max="7" width="23" style="1" customWidth="1"/>
    <col min="8" max="8" width="1" style="1" customWidth="1"/>
    <col min="9" max="9" width="23" style="1" customWidth="1"/>
    <col min="10" max="10" width="1" style="1" customWidth="1"/>
    <col min="11" max="11" width="23" style="1" customWidth="1"/>
    <col min="12" max="12" width="1" style="1" customWidth="1"/>
    <col min="13" max="13" width="23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</row>
    <row r="3" spans="1:13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</row>
    <row r="4" spans="1:13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</row>
    <row r="6" spans="1:13" ht="27" thickBot="1" x14ac:dyDescent="0.5">
      <c r="A6" s="64" t="s">
        <v>82</v>
      </c>
      <c r="B6" s="64" t="s">
        <v>82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I6" s="64" t="s">
        <v>122</v>
      </c>
      <c r="J6" s="64" t="s">
        <v>84</v>
      </c>
      <c r="K6" s="64" t="s">
        <v>84</v>
      </c>
      <c r="L6" s="64" t="s">
        <v>84</v>
      </c>
      <c r="M6" s="64" t="s">
        <v>84</v>
      </c>
    </row>
    <row r="7" spans="1:13" ht="27" thickBot="1" x14ac:dyDescent="0.5">
      <c r="A7" s="64" t="s">
        <v>85</v>
      </c>
      <c r="C7" s="64" t="s">
        <v>86</v>
      </c>
      <c r="E7" s="64" t="s">
        <v>87</v>
      </c>
      <c r="G7" s="64" t="s">
        <v>88</v>
      </c>
      <c r="I7" s="64" t="s">
        <v>86</v>
      </c>
      <c r="K7" s="64" t="s">
        <v>87</v>
      </c>
      <c r="M7" s="64" t="s">
        <v>88</v>
      </c>
    </row>
    <row r="8" spans="1:13" ht="21" x14ac:dyDescent="0.55000000000000004">
      <c r="A8" s="5" t="s">
        <v>73</v>
      </c>
      <c r="C8" s="26">
        <v>10689</v>
      </c>
      <c r="D8" s="26"/>
      <c r="E8" s="26">
        <v>0</v>
      </c>
      <c r="F8" s="26"/>
      <c r="G8" s="26">
        <f>C8-E8</f>
        <v>10689</v>
      </c>
      <c r="H8" s="26"/>
      <c r="I8" s="26">
        <v>23941</v>
      </c>
      <c r="J8" s="26"/>
      <c r="K8" s="26">
        <v>0</v>
      </c>
      <c r="L8" s="26"/>
      <c r="M8" s="26">
        <f>I8-K8</f>
        <v>23941</v>
      </c>
    </row>
    <row r="9" spans="1:13" ht="21" x14ac:dyDescent="0.55000000000000004">
      <c r="A9" s="5" t="s">
        <v>73</v>
      </c>
      <c r="C9" s="26">
        <v>48240</v>
      </c>
      <c r="D9" s="26"/>
      <c r="E9" s="26">
        <v>0</v>
      </c>
      <c r="F9" s="26"/>
      <c r="G9" s="26">
        <f t="shared" ref="G9:G72" si="0">C9-E9</f>
        <v>48240</v>
      </c>
      <c r="H9" s="26"/>
      <c r="I9" s="26">
        <v>96277</v>
      </c>
      <c r="J9" s="26"/>
      <c r="K9" s="26">
        <v>0</v>
      </c>
      <c r="L9" s="26"/>
      <c r="M9" s="26">
        <f t="shared" ref="M9:M72" si="1">I9-K9</f>
        <v>96277</v>
      </c>
    </row>
    <row r="10" spans="1:13" ht="21" x14ac:dyDescent="0.55000000000000004">
      <c r="A10" s="5" t="s">
        <v>73</v>
      </c>
      <c r="C10" s="26">
        <v>48606</v>
      </c>
      <c r="D10" s="26"/>
      <c r="E10" s="26">
        <v>0</v>
      </c>
      <c r="F10" s="26"/>
      <c r="G10" s="26">
        <f t="shared" si="0"/>
        <v>48606</v>
      </c>
      <c r="H10" s="26"/>
      <c r="I10" s="26">
        <v>97007</v>
      </c>
      <c r="J10" s="26"/>
      <c r="K10" s="26">
        <v>0</v>
      </c>
      <c r="L10" s="26"/>
      <c r="M10" s="26">
        <f t="shared" si="1"/>
        <v>97007</v>
      </c>
    </row>
    <row r="11" spans="1:13" ht="21" x14ac:dyDescent="0.55000000000000004">
      <c r="A11" s="5" t="s">
        <v>73</v>
      </c>
      <c r="C11" s="26">
        <v>51995</v>
      </c>
      <c r="D11" s="26"/>
      <c r="E11" s="26">
        <v>0</v>
      </c>
      <c r="F11" s="26"/>
      <c r="G11" s="26">
        <f t="shared" si="0"/>
        <v>51995</v>
      </c>
      <c r="H11" s="26"/>
      <c r="I11" s="26">
        <v>103771</v>
      </c>
      <c r="J11" s="26"/>
      <c r="K11" s="26">
        <v>0</v>
      </c>
      <c r="L11" s="26"/>
      <c r="M11" s="26">
        <f t="shared" si="1"/>
        <v>103771</v>
      </c>
    </row>
    <row r="12" spans="1:13" ht="21" x14ac:dyDescent="0.55000000000000004">
      <c r="A12" s="5" t="s">
        <v>75</v>
      </c>
      <c r="C12" s="26">
        <v>863878578</v>
      </c>
      <c r="D12" s="26"/>
      <c r="E12" s="26">
        <v>0</v>
      </c>
      <c r="F12" s="26"/>
      <c r="G12" s="26">
        <f t="shared" si="0"/>
        <v>863878578</v>
      </c>
      <c r="H12" s="26"/>
      <c r="I12" s="26">
        <v>1483216542</v>
      </c>
      <c r="J12" s="26"/>
      <c r="K12" s="26">
        <v>0</v>
      </c>
      <c r="L12" s="26"/>
      <c r="M12" s="26">
        <f t="shared" si="1"/>
        <v>1483216542</v>
      </c>
    </row>
    <row r="13" spans="1:13" ht="21" x14ac:dyDescent="0.55000000000000004">
      <c r="A13" s="5" t="s">
        <v>75</v>
      </c>
      <c r="C13" s="26">
        <v>7211351710</v>
      </c>
      <c r="D13" s="26"/>
      <c r="E13" s="26">
        <v>0</v>
      </c>
      <c r="F13" s="26"/>
      <c r="G13" s="26">
        <f t="shared" si="0"/>
        <v>7211351710</v>
      </c>
      <c r="H13" s="26"/>
      <c r="I13" s="26">
        <v>16109063567</v>
      </c>
      <c r="J13" s="26"/>
      <c r="K13" s="26">
        <v>0</v>
      </c>
      <c r="L13" s="26"/>
      <c r="M13" s="26">
        <f t="shared" si="1"/>
        <v>16109063567</v>
      </c>
    </row>
    <row r="14" spans="1:13" ht="21" x14ac:dyDescent="0.55000000000000004">
      <c r="A14" s="5" t="s">
        <v>75</v>
      </c>
      <c r="C14" s="26">
        <v>2237738710</v>
      </c>
      <c r="D14" s="26"/>
      <c r="E14" s="26">
        <v>0</v>
      </c>
      <c r="F14" s="26"/>
      <c r="G14" s="26">
        <f t="shared" si="0"/>
        <v>2237738710</v>
      </c>
      <c r="H14" s="26"/>
      <c r="I14" s="26">
        <v>2762522794</v>
      </c>
      <c r="J14" s="26"/>
      <c r="K14" s="26">
        <v>0</v>
      </c>
      <c r="L14" s="26"/>
      <c r="M14" s="26">
        <f t="shared" si="1"/>
        <v>2762522794</v>
      </c>
    </row>
    <row r="15" spans="1:13" ht="21" x14ac:dyDescent="0.55000000000000004">
      <c r="A15" s="5" t="s">
        <v>75</v>
      </c>
      <c r="C15" s="26">
        <v>676482582</v>
      </c>
      <c r="D15" s="26"/>
      <c r="E15" s="26">
        <v>0</v>
      </c>
      <c r="F15" s="26"/>
      <c r="G15" s="26">
        <f t="shared" si="0"/>
        <v>676482582</v>
      </c>
      <c r="H15" s="26"/>
      <c r="I15" s="26">
        <v>1348961098</v>
      </c>
      <c r="J15" s="26"/>
      <c r="K15" s="26">
        <v>0</v>
      </c>
      <c r="L15" s="26"/>
      <c r="M15" s="26">
        <f t="shared" si="1"/>
        <v>1348961098</v>
      </c>
    </row>
    <row r="16" spans="1:13" ht="21" x14ac:dyDescent="0.55000000000000004">
      <c r="A16" s="5" t="s">
        <v>75</v>
      </c>
      <c r="C16" s="26">
        <v>244002866</v>
      </c>
      <c r="D16" s="26"/>
      <c r="E16" s="26">
        <v>0</v>
      </c>
      <c r="F16" s="26"/>
      <c r="G16" s="26">
        <f t="shared" si="0"/>
        <v>244002866</v>
      </c>
      <c r="H16" s="26"/>
      <c r="I16" s="26">
        <v>1303145590</v>
      </c>
      <c r="J16" s="26"/>
      <c r="K16" s="26">
        <v>0</v>
      </c>
      <c r="L16" s="26"/>
      <c r="M16" s="26">
        <f t="shared" si="1"/>
        <v>1303145590</v>
      </c>
    </row>
    <row r="17" spans="1:13" ht="21" x14ac:dyDescent="0.55000000000000004">
      <c r="A17" s="5" t="s">
        <v>75</v>
      </c>
      <c r="C17" s="26">
        <v>40082293</v>
      </c>
      <c r="D17" s="26"/>
      <c r="E17" s="26">
        <v>0</v>
      </c>
      <c r="F17" s="26"/>
      <c r="G17" s="26">
        <f t="shared" si="0"/>
        <v>40082293</v>
      </c>
      <c r="H17" s="26"/>
      <c r="I17" s="26">
        <v>50452553</v>
      </c>
      <c r="J17" s="26"/>
      <c r="K17" s="26">
        <v>0</v>
      </c>
      <c r="L17" s="26"/>
      <c r="M17" s="26">
        <f t="shared" si="1"/>
        <v>50452553</v>
      </c>
    </row>
    <row r="18" spans="1:13" ht="21" x14ac:dyDescent="0.55000000000000004">
      <c r="A18" s="5" t="s">
        <v>75</v>
      </c>
      <c r="C18" s="26">
        <v>62226751</v>
      </c>
      <c r="D18" s="26"/>
      <c r="E18" s="26">
        <v>0</v>
      </c>
      <c r="F18" s="26"/>
      <c r="G18" s="26">
        <f t="shared" si="0"/>
        <v>62226751</v>
      </c>
      <c r="H18" s="26"/>
      <c r="I18" s="26">
        <v>88107571</v>
      </c>
      <c r="J18" s="26"/>
      <c r="K18" s="26">
        <v>0</v>
      </c>
      <c r="L18" s="26"/>
      <c r="M18" s="26">
        <f t="shared" si="1"/>
        <v>88107571</v>
      </c>
    </row>
    <row r="19" spans="1:13" ht="21" x14ac:dyDescent="0.55000000000000004">
      <c r="A19" s="5" t="s">
        <v>75</v>
      </c>
      <c r="C19" s="26">
        <v>722871607</v>
      </c>
      <c r="D19" s="26"/>
      <c r="E19" s="26">
        <v>0</v>
      </c>
      <c r="F19" s="26"/>
      <c r="G19" s="26">
        <f t="shared" si="0"/>
        <v>722871607</v>
      </c>
      <c r="H19" s="26"/>
      <c r="I19" s="26">
        <v>1128772851</v>
      </c>
      <c r="J19" s="26"/>
      <c r="K19" s="26">
        <v>0</v>
      </c>
      <c r="L19" s="26"/>
      <c r="M19" s="26">
        <f t="shared" si="1"/>
        <v>1128772851</v>
      </c>
    </row>
    <row r="20" spans="1:13" ht="21" x14ac:dyDescent="0.55000000000000004">
      <c r="A20" s="5" t="s">
        <v>75</v>
      </c>
      <c r="C20" s="26">
        <v>43028501</v>
      </c>
      <c r="D20" s="26"/>
      <c r="E20" s="26">
        <v>0</v>
      </c>
      <c r="F20" s="26"/>
      <c r="G20" s="26">
        <f t="shared" si="0"/>
        <v>43028501</v>
      </c>
      <c r="H20" s="26"/>
      <c r="I20" s="26">
        <v>51157431</v>
      </c>
      <c r="J20" s="26"/>
      <c r="K20" s="26">
        <v>0</v>
      </c>
      <c r="L20" s="26"/>
      <c r="M20" s="26">
        <f t="shared" si="1"/>
        <v>51157431</v>
      </c>
    </row>
    <row r="21" spans="1:13" ht="21" x14ac:dyDescent="0.55000000000000004">
      <c r="A21" s="5" t="s">
        <v>75</v>
      </c>
      <c r="C21" s="26">
        <v>752242717</v>
      </c>
      <c r="D21" s="26"/>
      <c r="E21" s="26">
        <v>0</v>
      </c>
      <c r="F21" s="26"/>
      <c r="G21" s="26">
        <f t="shared" si="0"/>
        <v>752242717</v>
      </c>
      <c r="H21" s="26"/>
      <c r="I21" s="26">
        <v>1236049255</v>
      </c>
      <c r="J21" s="26"/>
      <c r="K21" s="26">
        <v>0</v>
      </c>
      <c r="L21" s="26"/>
      <c r="M21" s="26">
        <f t="shared" si="1"/>
        <v>1236049255</v>
      </c>
    </row>
    <row r="22" spans="1:13" ht="21" x14ac:dyDescent="0.55000000000000004">
      <c r="A22" s="5" t="s">
        <v>75</v>
      </c>
      <c r="C22" s="26">
        <v>430449095</v>
      </c>
      <c r="D22" s="26"/>
      <c r="E22" s="26">
        <v>0</v>
      </c>
      <c r="F22" s="26"/>
      <c r="G22" s="26">
        <f t="shared" si="0"/>
        <v>430449095</v>
      </c>
      <c r="H22" s="26"/>
      <c r="I22" s="26">
        <v>436082518</v>
      </c>
      <c r="J22" s="26"/>
      <c r="K22" s="26">
        <v>0</v>
      </c>
      <c r="L22" s="26"/>
      <c r="M22" s="26">
        <f t="shared" si="1"/>
        <v>436082518</v>
      </c>
    </row>
    <row r="23" spans="1:13" ht="21" x14ac:dyDescent="0.55000000000000004">
      <c r="A23" s="5" t="s">
        <v>75</v>
      </c>
      <c r="C23" s="26">
        <v>93452149</v>
      </c>
      <c r="D23" s="26"/>
      <c r="E23" s="26">
        <v>0</v>
      </c>
      <c r="F23" s="26"/>
      <c r="G23" s="26">
        <f t="shared" si="0"/>
        <v>93452149</v>
      </c>
      <c r="H23" s="26"/>
      <c r="I23" s="26">
        <v>299625174</v>
      </c>
      <c r="J23" s="26"/>
      <c r="K23" s="26">
        <v>0</v>
      </c>
      <c r="L23" s="26"/>
      <c r="M23" s="26">
        <f t="shared" si="1"/>
        <v>299625174</v>
      </c>
    </row>
    <row r="24" spans="1:13" ht="21" x14ac:dyDescent="0.55000000000000004">
      <c r="A24" s="5" t="s">
        <v>76</v>
      </c>
      <c r="C24" s="26">
        <v>0</v>
      </c>
      <c r="D24" s="26"/>
      <c r="E24" s="26">
        <v>0</v>
      </c>
      <c r="F24" s="26"/>
      <c r="G24" s="26">
        <f t="shared" si="0"/>
        <v>0</v>
      </c>
      <c r="H24" s="26"/>
      <c r="I24" s="26">
        <v>331783402</v>
      </c>
      <c r="J24" s="26"/>
      <c r="K24" s="26">
        <v>0</v>
      </c>
      <c r="L24" s="26"/>
      <c r="M24" s="26">
        <f t="shared" si="1"/>
        <v>331783402</v>
      </c>
    </row>
    <row r="25" spans="1:13" ht="21" x14ac:dyDescent="0.55000000000000004">
      <c r="A25" s="5" t="s">
        <v>75</v>
      </c>
      <c r="C25" s="26">
        <v>260917581</v>
      </c>
      <c r="D25" s="26"/>
      <c r="E25" s="26">
        <v>0</v>
      </c>
      <c r="F25" s="26"/>
      <c r="G25" s="26">
        <f t="shared" si="0"/>
        <v>260917581</v>
      </c>
      <c r="H25" s="26"/>
      <c r="I25" s="26">
        <v>1015008189</v>
      </c>
      <c r="J25" s="26"/>
      <c r="K25" s="26">
        <v>0</v>
      </c>
      <c r="L25" s="26"/>
      <c r="M25" s="26">
        <f t="shared" si="1"/>
        <v>1015008189</v>
      </c>
    </row>
    <row r="26" spans="1:13" ht="21" x14ac:dyDescent="0.55000000000000004">
      <c r="A26" s="5" t="s">
        <v>75</v>
      </c>
      <c r="C26" s="26">
        <v>3264144535</v>
      </c>
      <c r="D26" s="26"/>
      <c r="E26" s="26">
        <v>0</v>
      </c>
      <c r="F26" s="26"/>
      <c r="G26" s="26">
        <f t="shared" si="0"/>
        <v>3264144535</v>
      </c>
      <c r="H26" s="26"/>
      <c r="I26" s="26">
        <v>6425469113</v>
      </c>
      <c r="J26" s="26"/>
      <c r="K26" s="26">
        <v>0</v>
      </c>
      <c r="L26" s="26"/>
      <c r="M26" s="26">
        <f t="shared" si="1"/>
        <v>6425469113</v>
      </c>
    </row>
    <row r="27" spans="1:13" ht="21" x14ac:dyDescent="0.55000000000000004">
      <c r="A27" s="5" t="s">
        <v>75</v>
      </c>
      <c r="C27" s="26">
        <v>2820332561</v>
      </c>
      <c r="D27" s="26"/>
      <c r="E27" s="26">
        <v>0</v>
      </c>
      <c r="F27" s="26"/>
      <c r="G27" s="26">
        <f t="shared" si="0"/>
        <v>2820332561</v>
      </c>
      <c r="H27" s="26"/>
      <c r="I27" s="26">
        <v>2835963163</v>
      </c>
      <c r="J27" s="26"/>
      <c r="K27" s="26">
        <v>0</v>
      </c>
      <c r="L27" s="26"/>
      <c r="M27" s="26">
        <f t="shared" si="1"/>
        <v>2835963163</v>
      </c>
    </row>
    <row r="28" spans="1:13" ht="21" x14ac:dyDescent="0.55000000000000004">
      <c r="A28" s="5" t="s">
        <v>75</v>
      </c>
      <c r="C28" s="26">
        <v>108281670</v>
      </c>
      <c r="D28" s="26"/>
      <c r="E28" s="26">
        <v>0</v>
      </c>
      <c r="F28" s="26"/>
      <c r="G28" s="26">
        <f t="shared" si="0"/>
        <v>108281670</v>
      </c>
      <c r="H28" s="26"/>
      <c r="I28" s="26">
        <v>119879212</v>
      </c>
      <c r="J28" s="26"/>
      <c r="K28" s="26">
        <v>0</v>
      </c>
      <c r="L28" s="26"/>
      <c r="M28" s="26">
        <f t="shared" si="1"/>
        <v>119879212</v>
      </c>
    </row>
    <row r="29" spans="1:13" ht="21" x14ac:dyDescent="0.55000000000000004">
      <c r="A29" s="5" t="s">
        <v>76</v>
      </c>
      <c r="C29" s="26">
        <v>0</v>
      </c>
      <c r="D29" s="26"/>
      <c r="E29" s="26">
        <v>0</v>
      </c>
      <c r="F29" s="26"/>
      <c r="G29" s="26">
        <f t="shared" si="0"/>
        <v>0</v>
      </c>
      <c r="H29" s="26"/>
      <c r="I29" s="26">
        <v>83548</v>
      </c>
      <c r="J29" s="26"/>
      <c r="K29" s="26">
        <v>0</v>
      </c>
      <c r="L29" s="26"/>
      <c r="M29" s="26">
        <f t="shared" si="1"/>
        <v>83548</v>
      </c>
    </row>
    <row r="30" spans="1:13" ht="21" x14ac:dyDescent="0.55000000000000004">
      <c r="A30" s="5" t="s">
        <v>75</v>
      </c>
      <c r="C30" s="26">
        <v>4302776094</v>
      </c>
      <c r="D30" s="26"/>
      <c r="E30" s="26">
        <v>0</v>
      </c>
      <c r="F30" s="26"/>
      <c r="G30" s="26">
        <f t="shared" si="0"/>
        <v>4302776094</v>
      </c>
      <c r="H30" s="26"/>
      <c r="I30" s="26">
        <v>4778787914</v>
      </c>
      <c r="J30" s="26"/>
      <c r="K30" s="26">
        <v>0</v>
      </c>
      <c r="L30" s="26"/>
      <c r="M30" s="26">
        <f t="shared" si="1"/>
        <v>4778787914</v>
      </c>
    </row>
    <row r="31" spans="1:13" ht="21" x14ac:dyDescent="0.55000000000000004">
      <c r="A31" s="5" t="s">
        <v>75</v>
      </c>
      <c r="C31" s="26">
        <v>2570125826</v>
      </c>
      <c r="D31" s="26"/>
      <c r="E31" s="26">
        <v>0</v>
      </c>
      <c r="F31" s="26"/>
      <c r="G31" s="26">
        <f t="shared" si="0"/>
        <v>2570125826</v>
      </c>
      <c r="H31" s="26"/>
      <c r="I31" s="26">
        <v>2856693812</v>
      </c>
      <c r="J31" s="26"/>
      <c r="K31" s="26">
        <v>0</v>
      </c>
      <c r="L31" s="26"/>
      <c r="M31" s="26">
        <f t="shared" si="1"/>
        <v>2856693812</v>
      </c>
    </row>
    <row r="32" spans="1:13" ht="21" x14ac:dyDescent="0.55000000000000004">
      <c r="A32" s="5" t="s">
        <v>75</v>
      </c>
      <c r="C32" s="26">
        <v>2784257303</v>
      </c>
      <c r="D32" s="26"/>
      <c r="E32" s="26">
        <v>0</v>
      </c>
      <c r="F32" s="26"/>
      <c r="G32" s="26">
        <f t="shared" si="0"/>
        <v>2784257303</v>
      </c>
      <c r="H32" s="26"/>
      <c r="I32" s="26">
        <v>2793759899</v>
      </c>
      <c r="J32" s="26"/>
      <c r="K32" s="26">
        <v>0</v>
      </c>
      <c r="L32" s="26"/>
      <c r="M32" s="26">
        <f t="shared" si="1"/>
        <v>2793759899</v>
      </c>
    </row>
    <row r="33" spans="1:13" ht="21" x14ac:dyDescent="0.55000000000000004">
      <c r="A33" s="5" t="s">
        <v>75</v>
      </c>
      <c r="C33" s="26">
        <v>4749258</v>
      </c>
      <c r="D33" s="26"/>
      <c r="E33" s="26">
        <v>0</v>
      </c>
      <c r="F33" s="26"/>
      <c r="G33" s="26">
        <f t="shared" si="0"/>
        <v>4749258</v>
      </c>
      <c r="H33" s="26"/>
      <c r="I33" s="26">
        <v>5738407</v>
      </c>
      <c r="J33" s="26"/>
      <c r="K33" s="26">
        <v>0</v>
      </c>
      <c r="L33" s="26"/>
      <c r="M33" s="26">
        <f t="shared" si="1"/>
        <v>5738407</v>
      </c>
    </row>
    <row r="34" spans="1:13" ht="21" x14ac:dyDescent="0.55000000000000004">
      <c r="A34" s="5" t="s">
        <v>75</v>
      </c>
      <c r="C34" s="26">
        <v>5402678556</v>
      </c>
      <c r="D34" s="26"/>
      <c r="E34" s="26">
        <v>0</v>
      </c>
      <c r="F34" s="26"/>
      <c r="G34" s="26">
        <f t="shared" si="0"/>
        <v>5402678556</v>
      </c>
      <c r="H34" s="26"/>
      <c r="I34" s="26">
        <v>7273194131</v>
      </c>
      <c r="J34" s="26"/>
      <c r="K34" s="26">
        <v>0</v>
      </c>
      <c r="L34" s="26"/>
      <c r="M34" s="26">
        <f t="shared" si="1"/>
        <v>7273194131</v>
      </c>
    </row>
    <row r="35" spans="1:13" ht="21" x14ac:dyDescent="0.55000000000000004">
      <c r="A35" s="5" t="s">
        <v>75</v>
      </c>
      <c r="C35" s="26">
        <v>113279453</v>
      </c>
      <c r="D35" s="26"/>
      <c r="E35" s="26">
        <v>0</v>
      </c>
      <c r="F35" s="26"/>
      <c r="G35" s="26">
        <f t="shared" si="0"/>
        <v>113279453</v>
      </c>
      <c r="H35" s="26"/>
      <c r="I35" s="26">
        <v>239504913</v>
      </c>
      <c r="J35" s="26"/>
      <c r="K35" s="26">
        <v>0</v>
      </c>
      <c r="L35" s="26"/>
      <c r="M35" s="26">
        <f t="shared" si="1"/>
        <v>239504913</v>
      </c>
    </row>
    <row r="36" spans="1:13" ht="21" x14ac:dyDescent="0.55000000000000004">
      <c r="A36" s="5" t="s">
        <v>75</v>
      </c>
      <c r="C36" s="26">
        <v>39122449</v>
      </c>
      <c r="D36" s="26"/>
      <c r="E36" s="26">
        <v>0</v>
      </c>
      <c r="F36" s="26"/>
      <c r="G36" s="26">
        <f t="shared" si="0"/>
        <v>39122449</v>
      </c>
      <c r="H36" s="26"/>
      <c r="I36" s="26">
        <v>39511555</v>
      </c>
      <c r="J36" s="26"/>
      <c r="K36" s="26">
        <v>0</v>
      </c>
      <c r="L36" s="26"/>
      <c r="M36" s="26">
        <f t="shared" si="1"/>
        <v>39511555</v>
      </c>
    </row>
    <row r="37" spans="1:13" ht="21" x14ac:dyDescent="0.55000000000000004">
      <c r="A37" s="5" t="s">
        <v>75</v>
      </c>
      <c r="C37" s="26">
        <v>187519416</v>
      </c>
      <c r="D37" s="26"/>
      <c r="E37" s="26">
        <v>0</v>
      </c>
      <c r="F37" s="26"/>
      <c r="G37" s="26">
        <f t="shared" si="0"/>
        <v>187519416</v>
      </c>
      <c r="H37" s="26"/>
      <c r="I37" s="26">
        <v>280593707</v>
      </c>
      <c r="J37" s="26"/>
      <c r="K37" s="26">
        <v>0</v>
      </c>
      <c r="L37" s="26"/>
      <c r="M37" s="26">
        <f t="shared" si="1"/>
        <v>280593707</v>
      </c>
    </row>
    <row r="38" spans="1:13" ht="21" x14ac:dyDescent="0.55000000000000004">
      <c r="A38" s="5" t="s">
        <v>75</v>
      </c>
      <c r="C38" s="26">
        <v>150107302</v>
      </c>
      <c r="D38" s="26"/>
      <c r="E38" s="26">
        <v>0</v>
      </c>
      <c r="F38" s="26"/>
      <c r="G38" s="26">
        <f t="shared" si="0"/>
        <v>150107302</v>
      </c>
      <c r="H38" s="26"/>
      <c r="I38" s="26">
        <v>274488282</v>
      </c>
      <c r="J38" s="26"/>
      <c r="K38" s="26">
        <v>0</v>
      </c>
      <c r="L38" s="26"/>
      <c r="M38" s="26">
        <f t="shared" si="1"/>
        <v>274488282</v>
      </c>
    </row>
    <row r="39" spans="1:13" ht="21" x14ac:dyDescent="0.55000000000000004">
      <c r="A39" s="5" t="s">
        <v>76</v>
      </c>
      <c r="C39" s="26">
        <v>25806754</v>
      </c>
      <c r="D39" s="26"/>
      <c r="E39" s="26">
        <v>0</v>
      </c>
      <c r="F39" s="26"/>
      <c r="G39" s="26">
        <f t="shared" si="0"/>
        <v>25806754</v>
      </c>
      <c r="H39" s="26"/>
      <c r="I39" s="26">
        <v>25806754</v>
      </c>
      <c r="J39" s="26"/>
      <c r="K39" s="26">
        <v>0</v>
      </c>
      <c r="L39" s="26"/>
      <c r="M39" s="26">
        <f t="shared" si="1"/>
        <v>25806754</v>
      </c>
    </row>
    <row r="40" spans="1:13" ht="21" x14ac:dyDescent="0.55000000000000004">
      <c r="A40" s="5" t="s">
        <v>76</v>
      </c>
      <c r="C40" s="26">
        <v>4786206</v>
      </c>
      <c r="D40" s="26"/>
      <c r="E40" s="26">
        <v>0</v>
      </c>
      <c r="F40" s="26"/>
      <c r="G40" s="26">
        <f t="shared" si="0"/>
        <v>4786206</v>
      </c>
      <c r="H40" s="26"/>
      <c r="I40" s="26">
        <v>4786206</v>
      </c>
      <c r="J40" s="26"/>
      <c r="K40" s="26">
        <v>0</v>
      </c>
      <c r="L40" s="26"/>
      <c r="M40" s="26">
        <f t="shared" si="1"/>
        <v>4786206</v>
      </c>
    </row>
    <row r="41" spans="1:13" ht="21" x14ac:dyDescent="0.55000000000000004">
      <c r="A41" s="5" t="s">
        <v>76</v>
      </c>
      <c r="C41" s="26">
        <v>958809</v>
      </c>
      <c r="D41" s="26"/>
      <c r="E41" s="26">
        <v>0</v>
      </c>
      <c r="F41" s="26"/>
      <c r="G41" s="26">
        <f t="shared" si="0"/>
        <v>958809</v>
      </c>
      <c r="H41" s="26"/>
      <c r="I41" s="26">
        <v>958809</v>
      </c>
      <c r="J41" s="26"/>
      <c r="K41" s="26">
        <v>0</v>
      </c>
      <c r="L41" s="26"/>
      <c r="M41" s="26">
        <f t="shared" si="1"/>
        <v>958809</v>
      </c>
    </row>
    <row r="42" spans="1:13" ht="21" x14ac:dyDescent="0.55000000000000004">
      <c r="A42" s="5" t="s">
        <v>75</v>
      </c>
      <c r="C42" s="26">
        <v>50875457</v>
      </c>
      <c r="D42" s="26"/>
      <c r="E42" s="26">
        <v>0</v>
      </c>
      <c r="F42" s="26"/>
      <c r="G42" s="26">
        <f t="shared" si="0"/>
        <v>50875457</v>
      </c>
      <c r="H42" s="26"/>
      <c r="I42" s="26">
        <v>69956449</v>
      </c>
      <c r="J42" s="26"/>
      <c r="K42" s="26">
        <v>0</v>
      </c>
      <c r="L42" s="26"/>
      <c r="M42" s="26">
        <f t="shared" si="1"/>
        <v>69956449</v>
      </c>
    </row>
    <row r="43" spans="1:13" ht="21" x14ac:dyDescent="0.55000000000000004">
      <c r="A43" s="5" t="s">
        <v>75</v>
      </c>
      <c r="C43" s="26">
        <v>143787719</v>
      </c>
      <c r="D43" s="26"/>
      <c r="E43" s="26">
        <v>0</v>
      </c>
      <c r="F43" s="26"/>
      <c r="G43" s="26">
        <f t="shared" si="0"/>
        <v>143787719</v>
      </c>
      <c r="H43" s="26"/>
      <c r="I43" s="26">
        <v>261181824</v>
      </c>
      <c r="J43" s="26"/>
      <c r="K43" s="26">
        <v>0</v>
      </c>
      <c r="L43" s="26"/>
      <c r="M43" s="26">
        <f t="shared" si="1"/>
        <v>261181824</v>
      </c>
    </row>
    <row r="44" spans="1:13" ht="21" x14ac:dyDescent="0.55000000000000004">
      <c r="A44" s="5" t="s">
        <v>75</v>
      </c>
      <c r="C44" s="26">
        <v>342837323</v>
      </c>
      <c r="D44" s="26"/>
      <c r="E44" s="26">
        <v>0</v>
      </c>
      <c r="F44" s="26"/>
      <c r="G44" s="26">
        <f t="shared" si="0"/>
        <v>342837323</v>
      </c>
      <c r="H44" s="26"/>
      <c r="I44" s="26">
        <v>352420759</v>
      </c>
      <c r="J44" s="26"/>
      <c r="K44" s="26">
        <v>0</v>
      </c>
      <c r="L44" s="26"/>
      <c r="M44" s="26">
        <f t="shared" si="1"/>
        <v>352420759</v>
      </c>
    </row>
    <row r="45" spans="1:13" ht="21" x14ac:dyDescent="0.55000000000000004">
      <c r="A45" s="5" t="s">
        <v>75</v>
      </c>
      <c r="C45" s="26">
        <v>591391905</v>
      </c>
      <c r="D45" s="26"/>
      <c r="E45" s="26">
        <v>0</v>
      </c>
      <c r="F45" s="26"/>
      <c r="G45" s="26">
        <f t="shared" si="0"/>
        <v>591391905</v>
      </c>
      <c r="H45" s="26"/>
      <c r="I45" s="26">
        <v>600518982</v>
      </c>
      <c r="J45" s="26"/>
      <c r="K45" s="26">
        <v>0</v>
      </c>
      <c r="L45" s="26"/>
      <c r="M45" s="26">
        <f t="shared" si="1"/>
        <v>600518982</v>
      </c>
    </row>
    <row r="46" spans="1:13" ht="21" x14ac:dyDescent="0.55000000000000004">
      <c r="A46" s="5" t="s">
        <v>77</v>
      </c>
      <c r="C46" s="26">
        <v>0</v>
      </c>
      <c r="D46" s="26"/>
      <c r="E46" s="26">
        <v>0</v>
      </c>
      <c r="F46" s="26"/>
      <c r="G46" s="26">
        <f t="shared" si="0"/>
        <v>0</v>
      </c>
      <c r="H46" s="26"/>
      <c r="I46" s="26">
        <v>608</v>
      </c>
      <c r="J46" s="26"/>
      <c r="K46" s="26">
        <v>0</v>
      </c>
      <c r="L46" s="26"/>
      <c r="M46" s="26">
        <f t="shared" si="1"/>
        <v>608</v>
      </c>
    </row>
    <row r="47" spans="1:13" ht="21" x14ac:dyDescent="0.55000000000000004">
      <c r="A47" s="5" t="s">
        <v>75</v>
      </c>
      <c r="C47" s="26">
        <v>214266784</v>
      </c>
      <c r="D47" s="26"/>
      <c r="E47" s="26">
        <v>0</v>
      </c>
      <c r="F47" s="26"/>
      <c r="G47" s="26">
        <f t="shared" si="0"/>
        <v>214266784</v>
      </c>
      <c r="H47" s="26"/>
      <c r="I47" s="26">
        <v>380966978</v>
      </c>
      <c r="J47" s="26"/>
      <c r="K47" s="26">
        <v>0</v>
      </c>
      <c r="L47" s="26"/>
      <c r="M47" s="26">
        <f t="shared" si="1"/>
        <v>380966978</v>
      </c>
    </row>
    <row r="48" spans="1:13" ht="21" x14ac:dyDescent="0.55000000000000004">
      <c r="A48" s="5" t="s">
        <v>75</v>
      </c>
      <c r="C48" s="26">
        <v>53413616</v>
      </c>
      <c r="D48" s="26"/>
      <c r="E48" s="26">
        <v>0</v>
      </c>
      <c r="F48" s="26"/>
      <c r="G48" s="26">
        <f t="shared" si="0"/>
        <v>53413616</v>
      </c>
      <c r="H48" s="26"/>
      <c r="I48" s="26">
        <v>94013926</v>
      </c>
      <c r="J48" s="26"/>
      <c r="K48" s="26">
        <v>0</v>
      </c>
      <c r="L48" s="26"/>
      <c r="M48" s="26">
        <f t="shared" si="1"/>
        <v>94013926</v>
      </c>
    </row>
    <row r="49" spans="1:13" ht="21" x14ac:dyDescent="0.55000000000000004">
      <c r="A49" s="5" t="s">
        <v>75</v>
      </c>
      <c r="C49" s="26">
        <v>999767288</v>
      </c>
      <c r="D49" s="26"/>
      <c r="E49" s="26">
        <v>0</v>
      </c>
      <c r="F49" s="26"/>
      <c r="G49" s="26">
        <f t="shared" si="0"/>
        <v>999767288</v>
      </c>
      <c r="H49" s="26"/>
      <c r="I49" s="26">
        <v>2628961025</v>
      </c>
      <c r="J49" s="26"/>
      <c r="K49" s="26">
        <v>0</v>
      </c>
      <c r="L49" s="26"/>
      <c r="M49" s="26">
        <f t="shared" si="1"/>
        <v>2628961025</v>
      </c>
    </row>
    <row r="50" spans="1:13" ht="21" x14ac:dyDescent="0.55000000000000004">
      <c r="A50" s="5" t="s">
        <v>78</v>
      </c>
      <c r="C50" s="26">
        <v>12751</v>
      </c>
      <c r="D50" s="26"/>
      <c r="E50" s="26">
        <v>0</v>
      </c>
      <c r="F50" s="26"/>
      <c r="G50" s="26">
        <f t="shared" si="0"/>
        <v>12751</v>
      </c>
      <c r="H50" s="26"/>
      <c r="I50" s="26">
        <v>35808</v>
      </c>
      <c r="J50" s="26"/>
      <c r="K50" s="26">
        <v>0</v>
      </c>
      <c r="L50" s="26"/>
      <c r="M50" s="26">
        <f t="shared" si="1"/>
        <v>35808</v>
      </c>
    </row>
    <row r="51" spans="1:13" ht="21" x14ac:dyDescent="0.55000000000000004">
      <c r="A51" s="5" t="s">
        <v>75</v>
      </c>
      <c r="C51" s="26">
        <v>185769731</v>
      </c>
      <c r="D51" s="26"/>
      <c r="E51" s="26">
        <v>0</v>
      </c>
      <c r="F51" s="26"/>
      <c r="G51" s="26">
        <f t="shared" si="0"/>
        <v>185769731</v>
      </c>
      <c r="H51" s="26"/>
      <c r="I51" s="26">
        <v>1914690209</v>
      </c>
      <c r="J51" s="26"/>
      <c r="K51" s="26">
        <v>0</v>
      </c>
      <c r="L51" s="26"/>
      <c r="M51" s="26">
        <f t="shared" si="1"/>
        <v>1914690209</v>
      </c>
    </row>
    <row r="52" spans="1:13" ht="21" x14ac:dyDescent="0.55000000000000004">
      <c r="A52" s="5" t="s">
        <v>75</v>
      </c>
      <c r="C52" s="26">
        <v>241485800</v>
      </c>
      <c r="D52" s="26"/>
      <c r="E52" s="26">
        <v>0</v>
      </c>
      <c r="F52" s="26"/>
      <c r="G52" s="26">
        <f t="shared" si="0"/>
        <v>241485800</v>
      </c>
      <c r="H52" s="26"/>
      <c r="I52" s="26">
        <v>267408614</v>
      </c>
      <c r="J52" s="26"/>
      <c r="K52" s="26">
        <v>0</v>
      </c>
      <c r="L52" s="26"/>
      <c r="M52" s="26">
        <f t="shared" si="1"/>
        <v>267408614</v>
      </c>
    </row>
    <row r="53" spans="1:13" ht="21" x14ac:dyDescent="0.55000000000000004">
      <c r="A53" s="5" t="s">
        <v>75</v>
      </c>
      <c r="C53" s="26">
        <v>154895264</v>
      </c>
      <c r="D53" s="26"/>
      <c r="E53" s="26">
        <v>0</v>
      </c>
      <c r="F53" s="26"/>
      <c r="G53" s="26">
        <f t="shared" si="0"/>
        <v>154895264</v>
      </c>
      <c r="H53" s="26"/>
      <c r="I53" s="26">
        <v>966473524</v>
      </c>
      <c r="J53" s="26"/>
      <c r="K53" s="26">
        <v>0</v>
      </c>
      <c r="L53" s="26"/>
      <c r="M53" s="26">
        <f t="shared" si="1"/>
        <v>966473524</v>
      </c>
    </row>
    <row r="54" spans="1:13" ht="21" x14ac:dyDescent="0.55000000000000004">
      <c r="A54" s="5" t="s">
        <v>79</v>
      </c>
      <c r="C54" s="26">
        <v>0</v>
      </c>
      <c r="D54" s="26"/>
      <c r="E54" s="26">
        <v>0</v>
      </c>
      <c r="F54" s="26"/>
      <c r="G54" s="26">
        <f t="shared" si="0"/>
        <v>0</v>
      </c>
      <c r="H54" s="26"/>
      <c r="I54" s="26">
        <v>281</v>
      </c>
      <c r="J54" s="26"/>
      <c r="K54" s="26">
        <v>0</v>
      </c>
      <c r="L54" s="26"/>
      <c r="M54" s="26">
        <f t="shared" si="1"/>
        <v>281</v>
      </c>
    </row>
    <row r="55" spans="1:13" ht="21" x14ac:dyDescent="0.55000000000000004">
      <c r="A55" s="5" t="s">
        <v>80</v>
      </c>
      <c r="C55" s="26">
        <v>21582</v>
      </c>
      <c r="D55" s="26"/>
      <c r="E55" s="26">
        <v>0</v>
      </c>
      <c r="F55" s="26"/>
      <c r="G55" s="26">
        <f t="shared" si="0"/>
        <v>21582</v>
      </c>
      <c r="H55" s="26"/>
      <c r="I55" s="26">
        <v>43074</v>
      </c>
      <c r="J55" s="26"/>
      <c r="K55" s="26">
        <v>0</v>
      </c>
      <c r="L55" s="26"/>
      <c r="M55" s="26">
        <f t="shared" si="1"/>
        <v>43074</v>
      </c>
    </row>
    <row r="56" spans="1:13" ht="21" x14ac:dyDescent="0.55000000000000004">
      <c r="A56" s="5" t="s">
        <v>79</v>
      </c>
      <c r="C56" s="26">
        <v>15330088</v>
      </c>
      <c r="D56" s="26"/>
      <c r="E56" s="26">
        <v>0</v>
      </c>
      <c r="F56" s="26"/>
      <c r="G56" s="26">
        <f t="shared" si="0"/>
        <v>15330088</v>
      </c>
      <c r="H56" s="26"/>
      <c r="I56" s="26">
        <v>15330088</v>
      </c>
      <c r="J56" s="26"/>
      <c r="K56" s="26">
        <v>0</v>
      </c>
      <c r="L56" s="26"/>
      <c r="M56" s="26">
        <f t="shared" si="1"/>
        <v>15330088</v>
      </c>
    </row>
    <row r="57" spans="1:13" ht="21" x14ac:dyDescent="0.55000000000000004">
      <c r="A57" s="5" t="s">
        <v>79</v>
      </c>
      <c r="C57" s="26">
        <v>24150278</v>
      </c>
      <c r="D57" s="26"/>
      <c r="E57" s="26">
        <v>0</v>
      </c>
      <c r="F57" s="26"/>
      <c r="G57" s="26">
        <f t="shared" si="0"/>
        <v>24150278</v>
      </c>
      <c r="H57" s="26"/>
      <c r="I57" s="26">
        <v>24150278</v>
      </c>
      <c r="J57" s="26"/>
      <c r="K57" s="26">
        <v>0</v>
      </c>
      <c r="L57" s="26"/>
      <c r="M57" s="26">
        <f t="shared" si="1"/>
        <v>24150278</v>
      </c>
    </row>
    <row r="58" spans="1:13" ht="21" x14ac:dyDescent="0.55000000000000004">
      <c r="A58" s="5" t="s">
        <v>79</v>
      </c>
      <c r="C58" s="26">
        <v>52798200</v>
      </c>
      <c r="D58" s="26"/>
      <c r="E58" s="26">
        <v>0</v>
      </c>
      <c r="F58" s="26"/>
      <c r="G58" s="26">
        <f t="shared" si="0"/>
        <v>52798200</v>
      </c>
      <c r="H58" s="26"/>
      <c r="I58" s="26">
        <v>52798200</v>
      </c>
      <c r="J58" s="26"/>
      <c r="K58" s="26">
        <v>0</v>
      </c>
      <c r="L58" s="26"/>
      <c r="M58" s="26">
        <f t="shared" si="1"/>
        <v>52798200</v>
      </c>
    </row>
    <row r="59" spans="1:13" ht="21" x14ac:dyDescent="0.55000000000000004">
      <c r="A59" s="5" t="s">
        <v>79</v>
      </c>
      <c r="C59" s="26">
        <v>39472373</v>
      </c>
      <c r="D59" s="26"/>
      <c r="E59" s="26">
        <v>0</v>
      </c>
      <c r="F59" s="26"/>
      <c r="G59" s="26">
        <f t="shared" si="0"/>
        <v>39472373</v>
      </c>
      <c r="H59" s="26"/>
      <c r="I59" s="26">
        <v>39472373</v>
      </c>
      <c r="J59" s="26"/>
      <c r="K59" s="26">
        <v>0</v>
      </c>
      <c r="L59" s="26"/>
      <c r="M59" s="26">
        <f t="shared" si="1"/>
        <v>39472373</v>
      </c>
    </row>
    <row r="60" spans="1:13" ht="21" x14ac:dyDescent="0.55000000000000004">
      <c r="A60" s="5" t="s">
        <v>79</v>
      </c>
      <c r="C60" s="26">
        <v>25482183</v>
      </c>
      <c r="D60" s="26"/>
      <c r="E60" s="26">
        <v>0</v>
      </c>
      <c r="F60" s="26"/>
      <c r="G60" s="26">
        <f t="shared" si="0"/>
        <v>25482183</v>
      </c>
      <c r="H60" s="26"/>
      <c r="I60" s="26">
        <v>25482183</v>
      </c>
      <c r="J60" s="26"/>
      <c r="K60" s="26">
        <v>0</v>
      </c>
      <c r="L60" s="26"/>
      <c r="M60" s="26">
        <f t="shared" si="1"/>
        <v>25482183</v>
      </c>
    </row>
    <row r="61" spans="1:13" ht="21" x14ac:dyDescent="0.55000000000000004">
      <c r="A61" s="5" t="s">
        <v>79</v>
      </c>
      <c r="C61" s="26">
        <v>14887675</v>
      </c>
      <c r="D61" s="26"/>
      <c r="E61" s="26">
        <v>0</v>
      </c>
      <c r="F61" s="26"/>
      <c r="G61" s="26">
        <f t="shared" si="0"/>
        <v>14887675</v>
      </c>
      <c r="H61" s="26"/>
      <c r="I61" s="26">
        <v>14887675</v>
      </c>
      <c r="J61" s="26"/>
      <c r="K61" s="26">
        <v>0</v>
      </c>
      <c r="L61" s="26"/>
      <c r="M61" s="26">
        <f t="shared" si="1"/>
        <v>14887675</v>
      </c>
    </row>
    <row r="62" spans="1:13" ht="21" x14ac:dyDescent="0.55000000000000004">
      <c r="A62" s="5" t="s">
        <v>79</v>
      </c>
      <c r="C62" s="26">
        <v>17811865</v>
      </c>
      <c r="D62" s="26"/>
      <c r="E62" s="26">
        <v>0</v>
      </c>
      <c r="F62" s="26"/>
      <c r="G62" s="26">
        <f t="shared" si="0"/>
        <v>17811865</v>
      </c>
      <c r="H62" s="26"/>
      <c r="I62" s="26">
        <v>17811865</v>
      </c>
      <c r="J62" s="26"/>
      <c r="K62" s="26">
        <v>0</v>
      </c>
      <c r="L62" s="26"/>
      <c r="M62" s="26">
        <f t="shared" si="1"/>
        <v>17811865</v>
      </c>
    </row>
    <row r="63" spans="1:13" ht="21" x14ac:dyDescent="0.55000000000000004">
      <c r="A63" s="5" t="s">
        <v>79</v>
      </c>
      <c r="C63" s="26">
        <v>51588803</v>
      </c>
      <c r="D63" s="26"/>
      <c r="E63" s="26">
        <v>0</v>
      </c>
      <c r="F63" s="26"/>
      <c r="G63" s="26">
        <f t="shared" si="0"/>
        <v>51588803</v>
      </c>
      <c r="H63" s="26"/>
      <c r="I63" s="26">
        <v>51588803</v>
      </c>
      <c r="J63" s="26"/>
      <c r="K63" s="26">
        <v>0</v>
      </c>
      <c r="L63" s="26"/>
      <c r="M63" s="26">
        <f t="shared" si="1"/>
        <v>51588803</v>
      </c>
    </row>
    <row r="64" spans="1:13" ht="21" x14ac:dyDescent="0.55000000000000004">
      <c r="A64" s="5" t="s">
        <v>79</v>
      </c>
      <c r="C64" s="26">
        <v>10107652</v>
      </c>
      <c r="D64" s="26"/>
      <c r="E64" s="26">
        <v>0</v>
      </c>
      <c r="F64" s="26"/>
      <c r="G64" s="26">
        <f t="shared" si="0"/>
        <v>10107652</v>
      </c>
      <c r="H64" s="26"/>
      <c r="I64" s="26">
        <v>10107652</v>
      </c>
      <c r="J64" s="26"/>
      <c r="K64" s="26">
        <v>0</v>
      </c>
      <c r="L64" s="26"/>
      <c r="M64" s="26">
        <f t="shared" si="1"/>
        <v>10107652</v>
      </c>
    </row>
    <row r="65" spans="1:13" ht="21" x14ac:dyDescent="0.55000000000000004">
      <c r="A65" s="5" t="s">
        <v>79</v>
      </c>
      <c r="C65" s="26">
        <v>12580842</v>
      </c>
      <c r="D65" s="26"/>
      <c r="E65" s="26">
        <v>0</v>
      </c>
      <c r="F65" s="26"/>
      <c r="G65" s="26">
        <f t="shared" si="0"/>
        <v>12580842</v>
      </c>
      <c r="H65" s="26"/>
      <c r="I65" s="26">
        <v>12580842</v>
      </c>
      <c r="J65" s="26"/>
      <c r="K65" s="26">
        <v>0</v>
      </c>
      <c r="L65" s="26"/>
      <c r="M65" s="26">
        <f t="shared" si="1"/>
        <v>12580842</v>
      </c>
    </row>
    <row r="66" spans="1:13" ht="21" x14ac:dyDescent="0.55000000000000004">
      <c r="A66" s="5" t="s">
        <v>79</v>
      </c>
      <c r="C66" s="26">
        <v>61887809</v>
      </c>
      <c r="D66" s="26"/>
      <c r="E66" s="26">
        <v>0</v>
      </c>
      <c r="F66" s="26"/>
      <c r="G66" s="26">
        <f t="shared" si="0"/>
        <v>61887809</v>
      </c>
      <c r="H66" s="26"/>
      <c r="I66" s="26">
        <v>61887809</v>
      </c>
      <c r="J66" s="26"/>
      <c r="K66" s="26">
        <v>0</v>
      </c>
      <c r="L66" s="26"/>
      <c r="M66" s="26">
        <f t="shared" si="1"/>
        <v>61887809</v>
      </c>
    </row>
    <row r="67" spans="1:13" ht="21" x14ac:dyDescent="0.55000000000000004">
      <c r="A67" s="5" t="s">
        <v>79</v>
      </c>
      <c r="C67" s="26">
        <v>34187406</v>
      </c>
      <c r="D67" s="26"/>
      <c r="E67" s="26">
        <v>0</v>
      </c>
      <c r="F67" s="26"/>
      <c r="G67" s="26">
        <f t="shared" si="0"/>
        <v>34187406</v>
      </c>
      <c r="H67" s="26"/>
      <c r="I67" s="26">
        <v>34187406</v>
      </c>
      <c r="J67" s="26"/>
      <c r="K67" s="26">
        <v>0</v>
      </c>
      <c r="L67" s="26"/>
      <c r="M67" s="26">
        <f t="shared" si="1"/>
        <v>34187406</v>
      </c>
    </row>
    <row r="68" spans="1:13" ht="21" x14ac:dyDescent="0.55000000000000004">
      <c r="A68" s="5" t="s">
        <v>79</v>
      </c>
      <c r="C68" s="26">
        <v>36262032</v>
      </c>
      <c r="D68" s="26"/>
      <c r="E68" s="26">
        <v>0</v>
      </c>
      <c r="F68" s="26"/>
      <c r="G68" s="26">
        <f t="shared" si="0"/>
        <v>36262032</v>
      </c>
      <c r="H68" s="26"/>
      <c r="I68" s="26">
        <v>36262032</v>
      </c>
      <c r="J68" s="26"/>
      <c r="K68" s="26">
        <v>0</v>
      </c>
      <c r="L68" s="26"/>
      <c r="M68" s="26">
        <f t="shared" si="1"/>
        <v>36262032</v>
      </c>
    </row>
    <row r="69" spans="1:13" ht="21" x14ac:dyDescent="0.55000000000000004">
      <c r="A69" s="5" t="s">
        <v>79</v>
      </c>
      <c r="C69" s="26">
        <v>127016708</v>
      </c>
      <c r="D69" s="26"/>
      <c r="E69" s="26">
        <v>0</v>
      </c>
      <c r="F69" s="26"/>
      <c r="G69" s="26">
        <f t="shared" si="0"/>
        <v>127016708</v>
      </c>
      <c r="H69" s="26"/>
      <c r="I69" s="26">
        <v>127016708</v>
      </c>
      <c r="J69" s="26"/>
      <c r="K69" s="26">
        <v>0</v>
      </c>
      <c r="L69" s="26"/>
      <c r="M69" s="26">
        <f t="shared" si="1"/>
        <v>127016708</v>
      </c>
    </row>
    <row r="70" spans="1:13" ht="21" x14ac:dyDescent="0.55000000000000004">
      <c r="A70" s="5" t="s">
        <v>79</v>
      </c>
      <c r="C70" s="26">
        <v>24196088</v>
      </c>
      <c r="D70" s="26"/>
      <c r="E70" s="26">
        <v>0</v>
      </c>
      <c r="F70" s="26"/>
      <c r="G70" s="26">
        <f t="shared" si="0"/>
        <v>24196088</v>
      </c>
      <c r="H70" s="26"/>
      <c r="I70" s="26">
        <v>24196088</v>
      </c>
      <c r="J70" s="26"/>
      <c r="K70" s="26">
        <v>0</v>
      </c>
      <c r="L70" s="26"/>
      <c r="M70" s="26">
        <f t="shared" si="1"/>
        <v>24196088</v>
      </c>
    </row>
    <row r="71" spans="1:13" ht="21" x14ac:dyDescent="0.55000000000000004">
      <c r="A71" s="5" t="s">
        <v>79</v>
      </c>
      <c r="C71" s="26">
        <v>32785127</v>
      </c>
      <c r="D71" s="26"/>
      <c r="E71" s="26">
        <v>0</v>
      </c>
      <c r="F71" s="26"/>
      <c r="G71" s="26">
        <f t="shared" si="0"/>
        <v>32785127</v>
      </c>
      <c r="H71" s="26"/>
      <c r="I71" s="26">
        <v>32785127</v>
      </c>
      <c r="J71" s="26"/>
      <c r="K71" s="26">
        <v>0</v>
      </c>
      <c r="L71" s="26"/>
      <c r="M71" s="26">
        <f t="shared" si="1"/>
        <v>32785127</v>
      </c>
    </row>
    <row r="72" spans="1:13" ht="21" x14ac:dyDescent="0.55000000000000004">
      <c r="A72" s="5" t="s">
        <v>79</v>
      </c>
      <c r="C72" s="26">
        <v>36912239</v>
      </c>
      <c r="D72" s="26"/>
      <c r="E72" s="26">
        <v>0</v>
      </c>
      <c r="F72" s="26"/>
      <c r="G72" s="26">
        <f t="shared" si="0"/>
        <v>36912239</v>
      </c>
      <c r="H72" s="26"/>
      <c r="I72" s="26">
        <v>36912239</v>
      </c>
      <c r="J72" s="26"/>
      <c r="K72" s="26">
        <v>0</v>
      </c>
      <c r="L72" s="26"/>
      <c r="M72" s="26">
        <f t="shared" si="1"/>
        <v>36912239</v>
      </c>
    </row>
    <row r="73" spans="1:13" ht="21" x14ac:dyDescent="0.55000000000000004">
      <c r="A73" s="5" t="s">
        <v>75</v>
      </c>
      <c r="C73" s="26">
        <v>3636081783</v>
      </c>
      <c r="D73" s="26"/>
      <c r="E73" s="26">
        <v>0</v>
      </c>
      <c r="F73" s="26"/>
      <c r="G73" s="26">
        <f t="shared" ref="G73:G96" si="2">C73-E73</f>
        <v>3636081783</v>
      </c>
      <c r="H73" s="26"/>
      <c r="I73" s="26">
        <v>7143510208</v>
      </c>
      <c r="J73" s="26"/>
      <c r="K73" s="26">
        <v>0</v>
      </c>
      <c r="L73" s="26"/>
      <c r="M73" s="26">
        <f t="shared" ref="M73:M96" si="3">I73-K73</f>
        <v>7143510208</v>
      </c>
    </row>
    <row r="74" spans="1:13" ht="21" x14ac:dyDescent="0.55000000000000004">
      <c r="A74" s="5" t="s">
        <v>75</v>
      </c>
      <c r="C74" s="26">
        <v>7048274763</v>
      </c>
      <c r="D74" s="26"/>
      <c r="E74" s="26">
        <v>0</v>
      </c>
      <c r="F74" s="26"/>
      <c r="G74" s="26">
        <f t="shared" si="2"/>
        <v>7048274763</v>
      </c>
      <c r="H74" s="26"/>
      <c r="I74" s="26">
        <v>11884783100</v>
      </c>
      <c r="J74" s="26"/>
      <c r="K74" s="26">
        <v>0</v>
      </c>
      <c r="L74" s="26"/>
      <c r="M74" s="26">
        <f t="shared" si="3"/>
        <v>11884783100</v>
      </c>
    </row>
    <row r="75" spans="1:13" ht="21" x14ac:dyDescent="0.55000000000000004">
      <c r="A75" s="5" t="s">
        <v>79</v>
      </c>
      <c r="C75" s="26">
        <v>5149892422</v>
      </c>
      <c r="D75" s="26"/>
      <c r="E75" s="26">
        <v>129967909</v>
      </c>
      <c r="F75" s="26"/>
      <c r="G75" s="26">
        <f t="shared" si="2"/>
        <v>5019924513</v>
      </c>
      <c r="H75" s="26"/>
      <c r="I75" s="26">
        <v>10299784844</v>
      </c>
      <c r="J75" s="26"/>
      <c r="K75" s="26">
        <v>339920266</v>
      </c>
      <c r="L75" s="26"/>
      <c r="M75" s="26">
        <f t="shared" si="3"/>
        <v>9959864578</v>
      </c>
    </row>
    <row r="76" spans="1:13" ht="21" x14ac:dyDescent="0.55000000000000004">
      <c r="A76" s="5" t="s">
        <v>79</v>
      </c>
      <c r="C76" s="26">
        <v>1098195305</v>
      </c>
      <c r="D76" s="26"/>
      <c r="E76" s="26">
        <v>27715170</v>
      </c>
      <c r="F76" s="26"/>
      <c r="G76" s="26">
        <f t="shared" si="2"/>
        <v>1070480135</v>
      </c>
      <c r="H76" s="26"/>
      <c r="I76" s="26">
        <v>2196390610</v>
      </c>
      <c r="J76" s="26"/>
      <c r="K76" s="26">
        <v>72504178</v>
      </c>
      <c r="L76" s="26"/>
      <c r="M76" s="26">
        <f t="shared" si="3"/>
        <v>2123886432</v>
      </c>
    </row>
    <row r="77" spans="1:13" ht="21" x14ac:dyDescent="0.55000000000000004">
      <c r="A77" s="5" t="s">
        <v>79</v>
      </c>
      <c r="C77" s="26">
        <v>4746784108</v>
      </c>
      <c r="D77" s="26"/>
      <c r="E77" s="26">
        <v>119794658</v>
      </c>
      <c r="F77" s="26"/>
      <c r="G77" s="26">
        <f t="shared" si="2"/>
        <v>4626989450</v>
      </c>
      <c r="H77" s="26"/>
      <c r="I77" s="26">
        <v>9493568216</v>
      </c>
      <c r="J77" s="26"/>
      <c r="K77" s="26">
        <v>313251428</v>
      </c>
      <c r="L77" s="26"/>
      <c r="M77" s="26">
        <f t="shared" si="3"/>
        <v>9180316788</v>
      </c>
    </row>
    <row r="78" spans="1:13" ht="21" x14ac:dyDescent="0.55000000000000004">
      <c r="A78" s="5" t="s">
        <v>79</v>
      </c>
      <c r="C78" s="26">
        <v>3384207876</v>
      </c>
      <c r="D78" s="26"/>
      <c r="E78" s="26">
        <v>85407302</v>
      </c>
      <c r="F78" s="26"/>
      <c r="G78" s="26">
        <f t="shared" si="2"/>
        <v>3298800574</v>
      </c>
      <c r="H78" s="26"/>
      <c r="I78" s="26">
        <v>6768415752</v>
      </c>
      <c r="J78" s="26"/>
      <c r="K78" s="26">
        <v>223574834</v>
      </c>
      <c r="L78" s="26"/>
      <c r="M78" s="26">
        <f t="shared" si="3"/>
        <v>6544840918</v>
      </c>
    </row>
    <row r="79" spans="1:13" ht="21" x14ac:dyDescent="0.55000000000000004">
      <c r="A79" s="5" t="s">
        <v>79</v>
      </c>
      <c r="C79" s="26">
        <v>10227363202</v>
      </c>
      <c r="D79" s="26"/>
      <c r="E79" s="26">
        <v>258108111</v>
      </c>
      <c r="F79" s="26"/>
      <c r="G79" s="26">
        <f t="shared" si="2"/>
        <v>9969255091</v>
      </c>
      <c r="H79" s="26"/>
      <c r="I79" s="26">
        <v>20454726404</v>
      </c>
      <c r="J79" s="26"/>
      <c r="K79" s="26">
        <v>674943993</v>
      </c>
      <c r="L79" s="26"/>
      <c r="M79" s="26">
        <f t="shared" si="3"/>
        <v>19779782411</v>
      </c>
    </row>
    <row r="80" spans="1:13" ht="21" x14ac:dyDescent="0.55000000000000004">
      <c r="A80" s="5" t="s">
        <v>79</v>
      </c>
      <c r="C80" s="26">
        <v>7672872868</v>
      </c>
      <c r="D80" s="26"/>
      <c r="E80" s="26">
        <v>193640403</v>
      </c>
      <c r="F80" s="26"/>
      <c r="G80" s="26">
        <f t="shared" si="2"/>
        <v>7479232465</v>
      </c>
      <c r="H80" s="26"/>
      <c r="I80" s="26">
        <v>15345745736</v>
      </c>
      <c r="J80" s="26"/>
      <c r="K80" s="26">
        <v>506355670</v>
      </c>
      <c r="L80" s="26"/>
      <c r="M80" s="26">
        <f t="shared" si="3"/>
        <v>14839390066</v>
      </c>
    </row>
    <row r="81" spans="1:13" ht="21" x14ac:dyDescent="0.55000000000000004">
      <c r="A81" s="5" t="s">
        <v>79</v>
      </c>
      <c r="C81" s="26">
        <v>646659940</v>
      </c>
      <c r="D81" s="26"/>
      <c r="E81" s="26">
        <v>4662791</v>
      </c>
      <c r="F81" s="26"/>
      <c r="G81" s="26">
        <f t="shared" si="2"/>
        <v>641997149</v>
      </c>
      <c r="H81" s="26"/>
      <c r="I81" s="26">
        <v>5658274475</v>
      </c>
      <c r="J81" s="26"/>
      <c r="K81" s="26">
        <v>208921226</v>
      </c>
      <c r="L81" s="26"/>
      <c r="M81" s="26">
        <f t="shared" si="3"/>
        <v>5449353249</v>
      </c>
    </row>
    <row r="82" spans="1:13" ht="21" x14ac:dyDescent="0.55000000000000004">
      <c r="A82" s="5" t="s">
        <v>79</v>
      </c>
      <c r="C82" s="26">
        <v>385043368</v>
      </c>
      <c r="D82" s="26"/>
      <c r="E82" s="26">
        <v>2776385</v>
      </c>
      <c r="F82" s="26"/>
      <c r="G82" s="26">
        <f t="shared" si="2"/>
        <v>382266983</v>
      </c>
      <c r="H82" s="26"/>
      <c r="I82" s="26">
        <v>3369129470</v>
      </c>
      <c r="J82" s="26"/>
      <c r="K82" s="26">
        <v>124395656</v>
      </c>
      <c r="L82" s="26"/>
      <c r="M82" s="26">
        <f t="shared" si="3"/>
        <v>3244733814</v>
      </c>
    </row>
    <row r="83" spans="1:13" ht="21" x14ac:dyDescent="0.55000000000000004">
      <c r="A83" s="5" t="s">
        <v>79</v>
      </c>
      <c r="C83" s="26">
        <v>455940248</v>
      </c>
      <c r="D83" s="26"/>
      <c r="E83" s="26">
        <v>3287592</v>
      </c>
      <c r="F83" s="26"/>
      <c r="G83" s="26">
        <f t="shared" si="2"/>
        <v>452652656</v>
      </c>
      <c r="H83" s="26"/>
      <c r="I83" s="26">
        <v>3989477170</v>
      </c>
      <c r="J83" s="26"/>
      <c r="K83" s="26">
        <v>147293963</v>
      </c>
      <c r="L83" s="26"/>
      <c r="M83" s="26">
        <f t="shared" si="3"/>
        <v>3842183207</v>
      </c>
    </row>
    <row r="84" spans="1:13" ht="21" x14ac:dyDescent="0.55000000000000004">
      <c r="A84" s="5" t="s">
        <v>79</v>
      </c>
      <c r="C84" s="26">
        <v>333790206</v>
      </c>
      <c r="D84" s="26"/>
      <c r="E84" s="26">
        <v>8423868</v>
      </c>
      <c r="F84" s="26"/>
      <c r="G84" s="26">
        <f t="shared" si="2"/>
        <v>325366338</v>
      </c>
      <c r="H84" s="26"/>
      <c r="I84" s="26">
        <v>667580412</v>
      </c>
      <c r="J84" s="26"/>
      <c r="K84" s="26">
        <v>22259043</v>
      </c>
      <c r="L84" s="26"/>
      <c r="M84" s="26">
        <f t="shared" si="3"/>
        <v>645321369</v>
      </c>
    </row>
    <row r="85" spans="1:13" ht="21" x14ac:dyDescent="0.55000000000000004">
      <c r="A85" s="5" t="s">
        <v>79</v>
      </c>
      <c r="C85" s="26">
        <v>9999196568</v>
      </c>
      <c r="D85" s="26"/>
      <c r="E85" s="26">
        <v>252349867</v>
      </c>
      <c r="F85" s="26"/>
      <c r="G85" s="26">
        <f t="shared" si="2"/>
        <v>9746846701</v>
      </c>
      <c r="H85" s="26"/>
      <c r="I85" s="26">
        <v>19998393136</v>
      </c>
      <c r="J85" s="26"/>
      <c r="K85" s="26">
        <v>659888498</v>
      </c>
      <c r="L85" s="26"/>
      <c r="M85" s="26">
        <f t="shared" si="3"/>
        <v>19338504638</v>
      </c>
    </row>
    <row r="86" spans="1:13" ht="21" x14ac:dyDescent="0.55000000000000004">
      <c r="A86" s="5" t="s">
        <v>79</v>
      </c>
      <c r="C86" s="26">
        <v>2073477067</v>
      </c>
      <c r="D86" s="26"/>
      <c r="E86" s="26">
        <v>52328370</v>
      </c>
      <c r="F86" s="26"/>
      <c r="G86" s="26">
        <f t="shared" si="2"/>
        <v>2021148697</v>
      </c>
      <c r="H86" s="26"/>
      <c r="I86" s="26">
        <v>4146954134</v>
      </c>
      <c r="J86" s="26"/>
      <c r="K86" s="26">
        <v>136835689</v>
      </c>
      <c r="L86" s="26"/>
      <c r="M86" s="26">
        <f t="shared" si="3"/>
        <v>4010118445</v>
      </c>
    </row>
    <row r="87" spans="1:13" ht="21" x14ac:dyDescent="0.55000000000000004">
      <c r="A87" s="5" t="s">
        <v>79</v>
      </c>
      <c r="C87" s="26">
        <v>2544987284</v>
      </c>
      <c r="D87" s="26"/>
      <c r="E87" s="26">
        <v>64227880</v>
      </c>
      <c r="F87" s="26"/>
      <c r="G87" s="26">
        <f t="shared" si="2"/>
        <v>2480759404</v>
      </c>
      <c r="H87" s="26"/>
      <c r="I87" s="26">
        <v>5089974568</v>
      </c>
      <c r="J87" s="26"/>
      <c r="K87" s="26">
        <v>167951915</v>
      </c>
      <c r="L87" s="26"/>
      <c r="M87" s="26">
        <f t="shared" si="3"/>
        <v>4922022653</v>
      </c>
    </row>
    <row r="88" spans="1:13" ht="21" x14ac:dyDescent="0.55000000000000004">
      <c r="A88" s="5" t="s">
        <v>79</v>
      </c>
      <c r="C88" s="26">
        <v>14381713998</v>
      </c>
      <c r="D88" s="26"/>
      <c r="E88" s="26">
        <v>362951522</v>
      </c>
      <c r="F88" s="26"/>
      <c r="G88" s="26">
        <f t="shared" si="2"/>
        <v>14018762476</v>
      </c>
      <c r="H88" s="26"/>
      <c r="I88" s="26">
        <v>28763427996</v>
      </c>
      <c r="J88" s="26"/>
      <c r="K88" s="26">
        <v>950949009</v>
      </c>
      <c r="L88" s="26"/>
      <c r="M88" s="26">
        <f t="shared" si="3"/>
        <v>27812478987</v>
      </c>
    </row>
    <row r="89" spans="1:13" ht="21" x14ac:dyDescent="0.55000000000000004">
      <c r="A89" s="5" t="s">
        <v>79</v>
      </c>
      <c r="C89" s="26">
        <v>6660627915</v>
      </c>
      <c r="D89" s="26"/>
      <c r="E89" s="26">
        <v>168094362</v>
      </c>
      <c r="F89" s="26"/>
      <c r="G89" s="26">
        <f t="shared" si="2"/>
        <v>6492533553</v>
      </c>
      <c r="H89" s="26"/>
      <c r="I89" s="26">
        <v>13321255830</v>
      </c>
      <c r="J89" s="26"/>
      <c r="K89" s="26">
        <v>439551338</v>
      </c>
      <c r="L89" s="26"/>
      <c r="M89" s="26">
        <f t="shared" si="3"/>
        <v>12881704492</v>
      </c>
    </row>
    <row r="90" spans="1:13" ht="21" x14ac:dyDescent="0.55000000000000004">
      <c r="A90" s="5" t="s">
        <v>79</v>
      </c>
      <c r="C90" s="26">
        <v>7056618939</v>
      </c>
      <c r="D90" s="26"/>
      <c r="E90" s="26">
        <v>178087993</v>
      </c>
      <c r="F90" s="26"/>
      <c r="G90" s="26">
        <f t="shared" si="2"/>
        <v>6878530946</v>
      </c>
      <c r="H90" s="26"/>
      <c r="I90" s="26">
        <v>14113237878</v>
      </c>
      <c r="J90" s="26"/>
      <c r="K90" s="26">
        <v>465684206</v>
      </c>
      <c r="L90" s="26"/>
      <c r="M90" s="26">
        <f t="shared" si="3"/>
        <v>13647553672</v>
      </c>
    </row>
    <row r="91" spans="1:13" ht="21" x14ac:dyDescent="0.55000000000000004">
      <c r="A91" s="5" t="s">
        <v>79</v>
      </c>
      <c r="C91" s="26">
        <v>4982716428</v>
      </c>
      <c r="D91" s="26"/>
      <c r="E91" s="26">
        <v>125748886</v>
      </c>
      <c r="F91" s="26"/>
      <c r="G91" s="26">
        <f t="shared" si="2"/>
        <v>4856967542</v>
      </c>
      <c r="H91" s="26"/>
      <c r="I91" s="26">
        <v>9965432856</v>
      </c>
      <c r="J91" s="26"/>
      <c r="K91" s="26">
        <v>328994654</v>
      </c>
      <c r="L91" s="26"/>
      <c r="M91" s="26">
        <f t="shared" si="3"/>
        <v>9636438202</v>
      </c>
    </row>
    <row r="92" spans="1:13" ht="21" x14ac:dyDescent="0.55000000000000004">
      <c r="A92" s="5" t="s">
        <v>79</v>
      </c>
      <c r="C92" s="26">
        <v>24257735352</v>
      </c>
      <c r="D92" s="26"/>
      <c r="E92" s="26">
        <v>612192814</v>
      </c>
      <c r="F92" s="26"/>
      <c r="G92" s="26">
        <f t="shared" si="2"/>
        <v>23645542538</v>
      </c>
      <c r="H92" s="26"/>
      <c r="I92" s="26">
        <v>48515470704</v>
      </c>
      <c r="J92" s="26"/>
      <c r="K92" s="26">
        <v>1600754912</v>
      </c>
      <c r="L92" s="26"/>
      <c r="M92" s="26">
        <f t="shared" si="3"/>
        <v>46914715792</v>
      </c>
    </row>
    <row r="93" spans="1:13" ht="21" x14ac:dyDescent="0.55000000000000004">
      <c r="A93" s="5" t="s">
        <v>79</v>
      </c>
      <c r="C93" s="26">
        <v>6383971608</v>
      </c>
      <c r="D93" s="26"/>
      <c r="E93" s="26">
        <v>161112382</v>
      </c>
      <c r="F93" s="26"/>
      <c r="G93" s="26">
        <f t="shared" si="2"/>
        <v>6222859226</v>
      </c>
      <c r="H93" s="26"/>
      <c r="I93" s="26">
        <v>12767943216</v>
      </c>
      <c r="J93" s="26"/>
      <c r="K93" s="26">
        <v>421286935</v>
      </c>
      <c r="L93" s="26"/>
      <c r="M93" s="26">
        <f t="shared" si="3"/>
        <v>12346656281</v>
      </c>
    </row>
    <row r="94" spans="1:13" ht="21" x14ac:dyDescent="0.55000000000000004">
      <c r="A94" s="5" t="s">
        <v>79</v>
      </c>
      <c r="C94" s="26">
        <v>7383557525</v>
      </c>
      <c r="D94" s="26"/>
      <c r="E94" s="26">
        <v>186338947</v>
      </c>
      <c r="F94" s="26"/>
      <c r="G94" s="26">
        <f t="shared" si="2"/>
        <v>7197218578</v>
      </c>
      <c r="H94" s="26"/>
      <c r="I94" s="26">
        <v>14767115050</v>
      </c>
      <c r="J94" s="26"/>
      <c r="K94" s="26">
        <v>487414692</v>
      </c>
      <c r="L94" s="26"/>
      <c r="M94" s="26">
        <f t="shared" si="3"/>
        <v>14279700358</v>
      </c>
    </row>
    <row r="95" spans="1:13" ht="21" x14ac:dyDescent="0.55000000000000004">
      <c r="A95" s="5" t="s">
        <v>79</v>
      </c>
      <c r="C95" s="26">
        <v>10840517627</v>
      </c>
      <c r="D95" s="26"/>
      <c r="E95" s="26">
        <v>273582298</v>
      </c>
      <c r="F95" s="26"/>
      <c r="G95" s="26">
        <f t="shared" si="2"/>
        <v>10566935329</v>
      </c>
      <c r="H95" s="26"/>
      <c r="I95" s="26">
        <v>21681035254</v>
      </c>
      <c r="J95" s="26"/>
      <c r="K95" s="26">
        <v>723669305</v>
      </c>
      <c r="L95" s="26"/>
      <c r="M95" s="26">
        <f t="shared" si="3"/>
        <v>20957365949</v>
      </c>
    </row>
    <row r="96" spans="1:13" ht="21.75" thickBot="1" x14ac:dyDescent="0.6">
      <c r="A96" s="5" t="s">
        <v>75</v>
      </c>
      <c r="C96" s="26">
        <v>913382159</v>
      </c>
      <c r="D96" s="26"/>
      <c r="E96" s="26">
        <v>0</v>
      </c>
      <c r="F96" s="26"/>
      <c r="G96" s="26">
        <f t="shared" si="2"/>
        <v>913382159</v>
      </c>
      <c r="H96" s="26"/>
      <c r="I96" s="26">
        <v>1003016607</v>
      </c>
      <c r="J96" s="26"/>
      <c r="K96" s="26">
        <v>0</v>
      </c>
      <c r="L96" s="26"/>
      <c r="M96" s="26">
        <f t="shared" si="3"/>
        <v>1003016607</v>
      </c>
    </row>
    <row r="97" spans="1:13" s="9" customFormat="1" ht="24.75" thickBot="1" x14ac:dyDescent="0.3">
      <c r="A97" s="9" t="s">
        <v>48</v>
      </c>
      <c r="C97" s="10">
        <f>SUM(C8:C96)</f>
        <v>181277402009</v>
      </c>
      <c r="E97" s="10">
        <f>SUM(E8:E96)</f>
        <v>3270799510</v>
      </c>
      <c r="G97" s="10">
        <f>SUM(G8:G96)</f>
        <v>178006602499</v>
      </c>
      <c r="I97" s="10">
        <f>SUM(I8:I96)</f>
        <v>355158262011</v>
      </c>
      <c r="K97" s="10">
        <f>SUM(K8:K96)</f>
        <v>9016401410</v>
      </c>
      <c r="M97" s="10">
        <f>SUM(M8:M96)</f>
        <v>346141860601</v>
      </c>
    </row>
    <row r="98" spans="1:13" ht="19.5" thickTop="1" x14ac:dyDescent="0.45"/>
  </sheetData>
  <mergeCells count="13">
    <mergeCell ref="K7"/>
    <mergeCell ref="M7"/>
    <mergeCell ref="I6:M6"/>
    <mergeCell ref="A2:M2"/>
    <mergeCell ref="A3:M3"/>
    <mergeCell ref="A4:M4"/>
    <mergeCell ref="C7"/>
    <mergeCell ref="E7"/>
    <mergeCell ref="G7"/>
    <mergeCell ref="C6:G6"/>
    <mergeCell ref="I7"/>
    <mergeCell ref="A7"/>
    <mergeCell ref="A6:B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57"/>
  <sheetViews>
    <sheetView rightToLeft="1" workbookViewId="0">
      <selection activeCell="A5" sqref="A5:XFD5"/>
    </sheetView>
  </sheetViews>
  <sheetFormatPr defaultRowHeight="18.75" x14ac:dyDescent="0.45"/>
  <cols>
    <col min="1" max="1" width="34.7109375" style="1" bestFit="1" customWidth="1"/>
    <col min="2" max="2" width="1" style="1" customWidth="1"/>
    <col min="3" max="3" width="20" style="1" customWidth="1"/>
    <col min="4" max="4" width="1" style="1" customWidth="1"/>
    <col min="5" max="5" width="24" style="1" customWidth="1"/>
    <col min="6" max="6" width="1" style="1" customWidth="1"/>
    <col min="7" max="7" width="24.85546875" style="1" bestFit="1" customWidth="1"/>
    <col min="8" max="8" width="1" style="1" customWidth="1"/>
    <col min="9" max="9" width="28" style="1" customWidth="1"/>
    <col min="10" max="10" width="1" style="1" customWidth="1"/>
    <col min="11" max="11" width="20" style="1" customWidth="1"/>
    <col min="12" max="12" width="1" style="1" customWidth="1"/>
    <col min="13" max="13" width="26.85546875" style="1" bestFit="1" customWidth="1"/>
    <col min="14" max="14" width="1" style="1" customWidth="1"/>
    <col min="15" max="15" width="26" style="1" bestFit="1" customWidth="1"/>
    <col min="16" max="16" width="1" style="1" customWidth="1"/>
    <col min="17" max="17" width="28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</row>
    <row r="3" spans="1:17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</row>
    <row r="4" spans="1:17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</row>
    <row r="5" spans="1:17" customFormat="1" ht="28.5" x14ac:dyDescent="0.25">
      <c r="A5" s="66" t="s">
        <v>170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27" thickBot="1" x14ac:dyDescent="0.5">
      <c r="A6" s="68" t="s">
        <v>3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H6" s="64" t="s">
        <v>83</v>
      </c>
      <c r="I6" s="64" t="s">
        <v>83</v>
      </c>
      <c r="K6" s="64" t="s">
        <v>122</v>
      </c>
      <c r="L6" s="64" t="s">
        <v>84</v>
      </c>
      <c r="M6" s="64" t="s">
        <v>84</v>
      </c>
      <c r="N6" s="64" t="s">
        <v>84</v>
      </c>
      <c r="O6" s="64" t="s">
        <v>84</v>
      </c>
      <c r="P6" s="64" t="s">
        <v>84</v>
      </c>
      <c r="Q6" s="64" t="s">
        <v>84</v>
      </c>
    </row>
    <row r="7" spans="1:17" ht="27" thickBot="1" x14ac:dyDescent="0.5">
      <c r="A7" s="64"/>
      <c r="C7" s="64" t="s">
        <v>7</v>
      </c>
      <c r="E7" s="64" t="s">
        <v>99</v>
      </c>
      <c r="G7" s="64" t="s">
        <v>100</v>
      </c>
      <c r="I7" s="64" t="s">
        <v>102</v>
      </c>
      <c r="K7" s="64" t="s">
        <v>7</v>
      </c>
      <c r="M7" s="64" t="s">
        <v>99</v>
      </c>
      <c r="O7" s="64" t="s">
        <v>100</v>
      </c>
      <c r="Q7" s="64" t="s">
        <v>102</v>
      </c>
    </row>
    <row r="8" spans="1:17" ht="21" x14ac:dyDescent="0.55000000000000004">
      <c r="A8" s="61" t="s">
        <v>17</v>
      </c>
      <c r="C8" s="26">
        <v>92365276</v>
      </c>
      <c r="D8" s="26"/>
      <c r="E8" s="26">
        <v>12260039743924</v>
      </c>
      <c r="F8" s="26"/>
      <c r="G8" s="26">
        <v>11465948710113</v>
      </c>
      <c r="H8" s="26"/>
      <c r="I8" s="26">
        <f>E8-G8</f>
        <v>794091033811</v>
      </c>
      <c r="J8" s="26"/>
      <c r="K8" s="26">
        <v>175701561</v>
      </c>
      <c r="L8" s="26"/>
      <c r="M8" s="26">
        <v>21999815002101</v>
      </c>
      <c r="N8" s="26"/>
      <c r="O8" s="26">
        <v>21199552931844</v>
      </c>
      <c r="P8" s="26"/>
      <c r="Q8" s="26">
        <f>M8-O8</f>
        <v>800262070257</v>
      </c>
    </row>
    <row r="9" spans="1:17" ht="21" x14ac:dyDescent="0.55000000000000004">
      <c r="A9" s="61" t="s">
        <v>19</v>
      </c>
      <c r="C9" s="26">
        <v>9300000</v>
      </c>
      <c r="D9" s="26"/>
      <c r="E9" s="26">
        <v>817445435248</v>
      </c>
      <c r="F9" s="26"/>
      <c r="G9" s="26">
        <v>812446482403</v>
      </c>
      <c r="H9" s="26"/>
      <c r="I9" s="26">
        <f t="shared" ref="I9:I46" si="0">E9-G9</f>
        <v>4998952845</v>
      </c>
      <c r="J9" s="26"/>
      <c r="K9" s="26">
        <v>13400000</v>
      </c>
      <c r="L9" s="26"/>
      <c r="M9" s="26">
        <v>1168230135776</v>
      </c>
      <c r="N9" s="26"/>
      <c r="O9" s="26">
        <v>1156914953855</v>
      </c>
      <c r="P9" s="26"/>
      <c r="Q9" s="26">
        <f t="shared" ref="Q9:Q45" si="1">M9-O9</f>
        <v>11315181921</v>
      </c>
    </row>
    <row r="10" spans="1:17" ht="21" x14ac:dyDescent="0.55000000000000004">
      <c r="A10" s="61" t="s">
        <v>35</v>
      </c>
      <c r="C10" s="26">
        <v>67503763</v>
      </c>
      <c r="D10" s="26"/>
      <c r="E10" s="26">
        <v>1061504349568</v>
      </c>
      <c r="F10" s="26"/>
      <c r="G10" s="26">
        <v>909569338426</v>
      </c>
      <c r="H10" s="26"/>
      <c r="I10" s="26">
        <f t="shared" si="0"/>
        <v>151935011142</v>
      </c>
      <c r="J10" s="26"/>
      <c r="K10" s="26">
        <v>124934341</v>
      </c>
      <c r="L10" s="26"/>
      <c r="M10" s="26">
        <v>1777355502103</v>
      </c>
      <c r="N10" s="26"/>
      <c r="O10" s="26">
        <v>1645397187295</v>
      </c>
      <c r="P10" s="26"/>
      <c r="Q10" s="26">
        <f t="shared" si="1"/>
        <v>131958314808</v>
      </c>
    </row>
    <row r="11" spans="1:17" ht="21" x14ac:dyDescent="0.55000000000000004">
      <c r="A11" s="61" t="s">
        <v>20</v>
      </c>
      <c r="C11" s="26">
        <v>42791548</v>
      </c>
      <c r="D11" s="26"/>
      <c r="E11" s="26">
        <v>1532688845790</v>
      </c>
      <c r="F11" s="26"/>
      <c r="G11" s="26">
        <v>1413072042919</v>
      </c>
      <c r="H11" s="26"/>
      <c r="I11" s="26">
        <f t="shared" si="0"/>
        <v>119616802871</v>
      </c>
      <c r="J11" s="26"/>
      <c r="K11" s="26">
        <v>84350161</v>
      </c>
      <c r="L11" s="26"/>
      <c r="M11" s="26">
        <v>2884730672779</v>
      </c>
      <c r="N11" s="26"/>
      <c r="O11" s="26">
        <v>2753075090711</v>
      </c>
      <c r="P11" s="26"/>
      <c r="Q11" s="26">
        <f t="shared" si="1"/>
        <v>131655582068</v>
      </c>
    </row>
    <row r="12" spans="1:17" ht="21" x14ac:dyDescent="0.55000000000000004">
      <c r="A12" s="61" t="s">
        <v>28</v>
      </c>
      <c r="C12" s="26">
        <v>76400000</v>
      </c>
      <c r="D12" s="26"/>
      <c r="E12" s="26">
        <v>1349466100991</v>
      </c>
      <c r="F12" s="26"/>
      <c r="G12" s="26">
        <v>1338883631108</v>
      </c>
      <c r="H12" s="26"/>
      <c r="I12" s="26">
        <f t="shared" si="0"/>
        <v>10582469883</v>
      </c>
      <c r="J12" s="26"/>
      <c r="K12" s="26">
        <v>126100000</v>
      </c>
      <c r="L12" s="26"/>
      <c r="M12" s="26">
        <v>2194396005751</v>
      </c>
      <c r="N12" s="26"/>
      <c r="O12" s="26">
        <v>2181186717269</v>
      </c>
      <c r="P12" s="26"/>
      <c r="Q12" s="26">
        <f t="shared" si="1"/>
        <v>13209288482</v>
      </c>
    </row>
    <row r="13" spans="1:17" ht="21" x14ac:dyDescent="0.55000000000000004">
      <c r="A13" s="61" t="s">
        <v>45</v>
      </c>
      <c r="C13" s="26">
        <v>1275000</v>
      </c>
      <c r="D13" s="26"/>
      <c r="E13" s="26">
        <v>35389843526</v>
      </c>
      <c r="F13" s="26"/>
      <c r="G13" s="26">
        <v>36458854895</v>
      </c>
      <c r="H13" s="26"/>
      <c r="I13" s="26">
        <f t="shared" si="0"/>
        <v>-1069011369</v>
      </c>
      <c r="J13" s="26"/>
      <c r="K13" s="26">
        <v>4134187</v>
      </c>
      <c r="L13" s="26"/>
      <c r="M13" s="26">
        <v>112926410383</v>
      </c>
      <c r="N13" s="26"/>
      <c r="O13" s="26">
        <v>118676834074</v>
      </c>
      <c r="P13" s="26"/>
      <c r="Q13" s="26">
        <f t="shared" si="1"/>
        <v>-5750423691</v>
      </c>
    </row>
    <row r="14" spans="1:17" ht="21" x14ac:dyDescent="0.55000000000000004">
      <c r="A14" s="61" t="s">
        <v>43</v>
      </c>
      <c r="C14" s="26">
        <v>65661128</v>
      </c>
      <c r="D14" s="26"/>
      <c r="E14" s="26">
        <v>462546990516</v>
      </c>
      <c r="F14" s="26"/>
      <c r="G14" s="26">
        <v>444907498065</v>
      </c>
      <c r="H14" s="26"/>
      <c r="I14" s="26">
        <f t="shared" si="0"/>
        <v>17639492451</v>
      </c>
      <c r="J14" s="26"/>
      <c r="K14" s="26">
        <v>127911118</v>
      </c>
      <c r="L14" s="26"/>
      <c r="M14" s="26">
        <v>837548970196</v>
      </c>
      <c r="N14" s="26"/>
      <c r="O14" s="26">
        <v>867817136111</v>
      </c>
      <c r="P14" s="26"/>
      <c r="Q14" s="26">
        <f t="shared" si="1"/>
        <v>-30268165915</v>
      </c>
    </row>
    <row r="15" spans="1:17" ht="21" x14ac:dyDescent="0.55000000000000004">
      <c r="A15" s="61" t="s">
        <v>15</v>
      </c>
      <c r="C15" s="26">
        <v>101950856</v>
      </c>
      <c r="D15" s="26"/>
      <c r="E15" s="26">
        <v>52788763298000</v>
      </c>
      <c r="F15" s="26"/>
      <c r="G15" s="26">
        <v>51082929834656</v>
      </c>
      <c r="H15" s="26"/>
      <c r="I15" s="26">
        <f t="shared" si="0"/>
        <v>1705833463344</v>
      </c>
      <c r="J15" s="26"/>
      <c r="K15" s="26">
        <v>154114357</v>
      </c>
      <c r="L15" s="26"/>
      <c r="M15" s="26">
        <v>79056188584808</v>
      </c>
      <c r="N15" s="26"/>
      <c r="O15" s="26">
        <v>75210344979562</v>
      </c>
      <c r="P15" s="26"/>
      <c r="Q15" s="26">
        <f t="shared" si="1"/>
        <v>3845843605246</v>
      </c>
    </row>
    <row r="16" spans="1:17" ht="21" x14ac:dyDescent="0.55000000000000004">
      <c r="A16" s="61" t="s">
        <v>29</v>
      </c>
      <c r="C16" s="26">
        <v>11715471</v>
      </c>
      <c r="D16" s="26"/>
      <c r="E16" s="26">
        <v>278293543362</v>
      </c>
      <c r="F16" s="26"/>
      <c r="G16" s="26">
        <v>277340991496</v>
      </c>
      <c r="H16" s="26"/>
      <c r="I16" s="26">
        <f t="shared" si="0"/>
        <v>952551866</v>
      </c>
      <c r="J16" s="26"/>
      <c r="K16" s="26">
        <v>21751137</v>
      </c>
      <c r="L16" s="26"/>
      <c r="M16" s="26">
        <v>512271656918</v>
      </c>
      <c r="N16" s="26"/>
      <c r="O16" s="26">
        <v>507584628204</v>
      </c>
      <c r="P16" s="26"/>
      <c r="Q16" s="26">
        <f t="shared" si="1"/>
        <v>4687028714</v>
      </c>
    </row>
    <row r="17" spans="1:17" ht="21" x14ac:dyDescent="0.55000000000000004">
      <c r="A17" s="61" t="s">
        <v>16</v>
      </c>
      <c r="C17" s="26">
        <v>34092000</v>
      </c>
      <c r="D17" s="26"/>
      <c r="E17" s="26">
        <v>800941289633</v>
      </c>
      <c r="F17" s="26"/>
      <c r="G17" s="26">
        <v>791047636875</v>
      </c>
      <c r="H17" s="26"/>
      <c r="I17" s="26">
        <f t="shared" si="0"/>
        <v>9893652758</v>
      </c>
      <c r="J17" s="26"/>
      <c r="K17" s="26">
        <v>109842000</v>
      </c>
      <c r="L17" s="26"/>
      <c r="M17" s="26">
        <v>2529982782318</v>
      </c>
      <c r="N17" s="26"/>
      <c r="O17" s="26">
        <v>2504161946989</v>
      </c>
      <c r="P17" s="26"/>
      <c r="Q17" s="26">
        <f t="shared" si="1"/>
        <v>25820835329</v>
      </c>
    </row>
    <row r="18" spans="1:17" ht="21" x14ac:dyDescent="0.55000000000000004">
      <c r="A18" s="61" t="s">
        <v>46</v>
      </c>
      <c r="C18" s="26">
        <v>14500000</v>
      </c>
      <c r="D18" s="26"/>
      <c r="E18" s="26">
        <v>529102621459</v>
      </c>
      <c r="F18" s="26"/>
      <c r="G18" s="26">
        <v>524329226428</v>
      </c>
      <c r="H18" s="26"/>
      <c r="I18" s="26">
        <f t="shared" si="0"/>
        <v>4773395031</v>
      </c>
      <c r="J18" s="26"/>
      <c r="K18" s="26">
        <v>14500000</v>
      </c>
      <c r="L18" s="26"/>
      <c r="M18" s="26">
        <v>529102621459</v>
      </c>
      <c r="N18" s="26"/>
      <c r="O18" s="26">
        <v>524329226428</v>
      </c>
      <c r="P18" s="26"/>
      <c r="Q18" s="26">
        <f t="shared" si="1"/>
        <v>4773395031</v>
      </c>
    </row>
    <row r="19" spans="1:17" ht="21" x14ac:dyDescent="0.55000000000000004">
      <c r="A19" s="61" t="s">
        <v>44</v>
      </c>
      <c r="C19" s="26">
        <v>43200000</v>
      </c>
      <c r="D19" s="26"/>
      <c r="E19" s="26">
        <v>492383166879</v>
      </c>
      <c r="F19" s="26"/>
      <c r="G19" s="26">
        <v>474334718095</v>
      </c>
      <c r="H19" s="26"/>
      <c r="I19" s="26">
        <f t="shared" si="0"/>
        <v>18048448784</v>
      </c>
      <c r="J19" s="26"/>
      <c r="K19" s="26">
        <v>116000000</v>
      </c>
      <c r="L19" s="26"/>
      <c r="M19" s="26">
        <v>1293686177507</v>
      </c>
      <c r="N19" s="26"/>
      <c r="O19" s="26">
        <v>1268378984024</v>
      </c>
      <c r="P19" s="26"/>
      <c r="Q19" s="26">
        <f t="shared" si="1"/>
        <v>25307193483</v>
      </c>
    </row>
    <row r="20" spans="1:17" ht="21" x14ac:dyDescent="0.55000000000000004">
      <c r="A20" s="61" t="s">
        <v>33</v>
      </c>
      <c r="C20" s="26">
        <v>133467246</v>
      </c>
      <c r="D20" s="26"/>
      <c r="E20" s="26">
        <v>4039553456140</v>
      </c>
      <c r="F20" s="26"/>
      <c r="G20" s="26">
        <v>3796578911152</v>
      </c>
      <c r="H20" s="26"/>
      <c r="I20" s="26">
        <f t="shared" si="0"/>
        <v>242974544988</v>
      </c>
      <c r="J20" s="26"/>
      <c r="K20" s="26">
        <v>338983983</v>
      </c>
      <c r="L20" s="26"/>
      <c r="M20" s="26">
        <v>9651335336876</v>
      </c>
      <c r="N20" s="26"/>
      <c r="O20" s="26">
        <v>8980321372831</v>
      </c>
      <c r="P20" s="26"/>
      <c r="Q20" s="26">
        <f t="shared" si="1"/>
        <v>671013964045</v>
      </c>
    </row>
    <row r="21" spans="1:17" ht="21" x14ac:dyDescent="0.55000000000000004">
      <c r="A21" s="61" t="s">
        <v>42</v>
      </c>
      <c r="C21" s="26">
        <v>3062630</v>
      </c>
      <c r="D21" s="26"/>
      <c r="E21" s="26">
        <v>328829659060</v>
      </c>
      <c r="F21" s="26"/>
      <c r="G21" s="26">
        <v>324834086706</v>
      </c>
      <c r="H21" s="26"/>
      <c r="I21" s="26">
        <f t="shared" si="0"/>
        <v>3995572354</v>
      </c>
      <c r="J21" s="26"/>
      <c r="K21" s="26">
        <v>6086503</v>
      </c>
      <c r="L21" s="26"/>
      <c r="M21" s="26">
        <v>645451180905</v>
      </c>
      <c r="N21" s="26"/>
      <c r="O21" s="26">
        <v>638648565609</v>
      </c>
      <c r="P21" s="26"/>
      <c r="Q21" s="26">
        <f t="shared" si="1"/>
        <v>6802615296</v>
      </c>
    </row>
    <row r="22" spans="1:17" ht="21" x14ac:dyDescent="0.55000000000000004">
      <c r="A22" s="61" t="s">
        <v>22</v>
      </c>
      <c r="C22" s="26">
        <v>107991834</v>
      </c>
      <c r="D22" s="26"/>
      <c r="E22" s="26">
        <v>14582286455997</v>
      </c>
      <c r="F22" s="26"/>
      <c r="G22" s="26">
        <v>14466655218980</v>
      </c>
      <c r="H22" s="26"/>
      <c r="I22" s="26">
        <f t="shared" si="0"/>
        <v>115631237017</v>
      </c>
      <c r="J22" s="26"/>
      <c r="K22" s="26">
        <v>109128834</v>
      </c>
      <c r="L22" s="26"/>
      <c r="M22" s="26">
        <v>14732294778030</v>
      </c>
      <c r="N22" s="26"/>
      <c r="O22" s="26">
        <v>14616769539227</v>
      </c>
      <c r="P22" s="26"/>
      <c r="Q22" s="26">
        <f t="shared" si="1"/>
        <v>115525238803</v>
      </c>
    </row>
    <row r="23" spans="1:17" ht="21" x14ac:dyDescent="0.55000000000000004">
      <c r="A23" s="61" t="s">
        <v>34</v>
      </c>
      <c r="C23" s="26">
        <v>131000000</v>
      </c>
      <c r="D23" s="26"/>
      <c r="E23" s="26">
        <v>2437403012407</v>
      </c>
      <c r="F23" s="26"/>
      <c r="G23" s="26">
        <v>2414712911556</v>
      </c>
      <c r="H23" s="26"/>
      <c r="I23" s="26">
        <f t="shared" si="0"/>
        <v>22690100851</v>
      </c>
      <c r="J23" s="26"/>
      <c r="K23" s="26">
        <v>170000000</v>
      </c>
      <c r="L23" s="26"/>
      <c r="M23" s="26">
        <v>3145814519763</v>
      </c>
      <c r="N23" s="26"/>
      <c r="O23" s="26">
        <v>3119238139387</v>
      </c>
      <c r="P23" s="26"/>
      <c r="Q23" s="26">
        <f t="shared" si="1"/>
        <v>26576380376</v>
      </c>
    </row>
    <row r="24" spans="1:17" ht="21" x14ac:dyDescent="0.55000000000000004">
      <c r="A24" s="61" t="s">
        <v>30</v>
      </c>
      <c r="C24" s="26">
        <v>75735552</v>
      </c>
      <c r="D24" s="26"/>
      <c r="E24" s="26">
        <v>3595156902977</v>
      </c>
      <c r="F24" s="26"/>
      <c r="G24" s="26">
        <v>3606879034455</v>
      </c>
      <c r="H24" s="26"/>
      <c r="I24" s="26">
        <f t="shared" si="0"/>
        <v>-11722131478</v>
      </c>
      <c r="J24" s="26"/>
      <c r="K24" s="26">
        <v>102316297</v>
      </c>
      <c r="L24" s="26"/>
      <c r="M24" s="26">
        <v>4755995156133</v>
      </c>
      <c r="N24" s="26"/>
      <c r="O24" s="26">
        <v>4869618290089</v>
      </c>
      <c r="P24" s="26"/>
      <c r="Q24" s="26">
        <f t="shared" si="1"/>
        <v>-113623133956</v>
      </c>
    </row>
    <row r="25" spans="1:17" ht="21" x14ac:dyDescent="0.55000000000000004">
      <c r="A25" s="61" t="s">
        <v>24</v>
      </c>
      <c r="C25" s="26">
        <v>4000000</v>
      </c>
      <c r="D25" s="26"/>
      <c r="E25" s="26">
        <v>481448995254</v>
      </c>
      <c r="F25" s="26"/>
      <c r="G25" s="26">
        <v>476840668269</v>
      </c>
      <c r="H25" s="26"/>
      <c r="I25" s="26">
        <f t="shared" si="0"/>
        <v>4608326985</v>
      </c>
      <c r="J25" s="26"/>
      <c r="K25" s="26">
        <v>5205000</v>
      </c>
      <c r="L25" s="26"/>
      <c r="M25" s="26">
        <v>622738875399</v>
      </c>
      <c r="N25" s="26"/>
      <c r="O25" s="26">
        <v>617307375722</v>
      </c>
      <c r="P25" s="26"/>
      <c r="Q25" s="26">
        <f t="shared" si="1"/>
        <v>5431499677</v>
      </c>
    </row>
    <row r="26" spans="1:17" ht="21" x14ac:dyDescent="0.55000000000000004">
      <c r="A26" s="61" t="s">
        <v>27</v>
      </c>
      <c r="C26" s="26">
        <v>75560181</v>
      </c>
      <c r="D26" s="26"/>
      <c r="E26" s="26">
        <v>2752735933239</v>
      </c>
      <c r="F26" s="26"/>
      <c r="G26" s="26">
        <v>2666250069285</v>
      </c>
      <c r="H26" s="26"/>
      <c r="I26" s="26">
        <f t="shared" si="0"/>
        <v>86485863954</v>
      </c>
      <c r="J26" s="26"/>
      <c r="K26" s="26">
        <v>164271538</v>
      </c>
      <c r="L26" s="26"/>
      <c r="M26" s="26">
        <v>5658984726608</v>
      </c>
      <c r="N26" s="26"/>
      <c r="O26" s="26">
        <v>5855210412914</v>
      </c>
      <c r="P26" s="26"/>
      <c r="Q26" s="26">
        <f t="shared" si="1"/>
        <v>-196225686306</v>
      </c>
    </row>
    <row r="27" spans="1:17" ht="21" x14ac:dyDescent="0.55000000000000004">
      <c r="A27" s="61" t="s">
        <v>37</v>
      </c>
      <c r="C27" s="26">
        <v>1388054</v>
      </c>
      <c r="D27" s="26"/>
      <c r="E27" s="26">
        <v>63050121117</v>
      </c>
      <c r="F27" s="26"/>
      <c r="G27" s="26">
        <v>65931942584</v>
      </c>
      <c r="H27" s="26"/>
      <c r="I27" s="26">
        <f t="shared" si="0"/>
        <v>-2881821467</v>
      </c>
      <c r="J27" s="26"/>
      <c r="K27" s="26">
        <v>3866079</v>
      </c>
      <c r="L27" s="26"/>
      <c r="M27" s="26">
        <v>171198712283</v>
      </c>
      <c r="N27" s="26"/>
      <c r="O27" s="26">
        <v>153127029990</v>
      </c>
      <c r="P27" s="26"/>
      <c r="Q27" s="26">
        <f t="shared" si="1"/>
        <v>18071682293</v>
      </c>
    </row>
    <row r="28" spans="1:17" ht="21" x14ac:dyDescent="0.55000000000000004">
      <c r="A28" s="61" t="s">
        <v>32</v>
      </c>
      <c r="C28" s="26">
        <v>54056917</v>
      </c>
      <c r="D28" s="26"/>
      <c r="E28" s="26">
        <v>1175746650520</v>
      </c>
      <c r="F28" s="26"/>
      <c r="G28" s="26">
        <v>1154820646240</v>
      </c>
      <c r="H28" s="26"/>
      <c r="I28" s="26">
        <f t="shared" si="0"/>
        <v>20926004280</v>
      </c>
      <c r="J28" s="26"/>
      <c r="K28" s="26">
        <v>151027772</v>
      </c>
      <c r="L28" s="26"/>
      <c r="M28" s="26">
        <v>3268583514966</v>
      </c>
      <c r="N28" s="26"/>
      <c r="O28" s="26">
        <v>3222964629436</v>
      </c>
      <c r="P28" s="26"/>
      <c r="Q28" s="26">
        <f t="shared" si="1"/>
        <v>45618885530</v>
      </c>
    </row>
    <row r="29" spans="1:17" ht="21" x14ac:dyDescent="0.55000000000000004">
      <c r="A29" s="61" t="s">
        <v>25</v>
      </c>
      <c r="C29" s="26">
        <v>133908733</v>
      </c>
      <c r="D29" s="26"/>
      <c r="E29" s="26">
        <v>1666229756613</v>
      </c>
      <c r="F29" s="26"/>
      <c r="G29" s="26">
        <v>1546707545673</v>
      </c>
      <c r="H29" s="26"/>
      <c r="I29" s="26">
        <f t="shared" si="0"/>
        <v>119522210940</v>
      </c>
      <c r="J29" s="26"/>
      <c r="K29" s="26">
        <v>213763792</v>
      </c>
      <c r="L29" s="26"/>
      <c r="M29" s="26">
        <v>2551126022661</v>
      </c>
      <c r="N29" s="26"/>
      <c r="O29" s="26">
        <v>2501028386341</v>
      </c>
      <c r="P29" s="26"/>
      <c r="Q29" s="26">
        <f t="shared" si="1"/>
        <v>50097636320</v>
      </c>
    </row>
    <row r="30" spans="1:17" ht="21" x14ac:dyDescent="0.55000000000000004">
      <c r="A30" s="61" t="s">
        <v>36</v>
      </c>
      <c r="C30" s="26">
        <v>3440000</v>
      </c>
      <c r="D30" s="26"/>
      <c r="E30" s="26">
        <v>77709943898</v>
      </c>
      <c r="F30" s="26"/>
      <c r="G30" s="26">
        <v>77045837101</v>
      </c>
      <c r="H30" s="26"/>
      <c r="I30" s="26">
        <f t="shared" si="0"/>
        <v>664106797</v>
      </c>
      <c r="J30" s="26"/>
      <c r="K30" s="26">
        <v>5240000</v>
      </c>
      <c r="L30" s="26"/>
      <c r="M30" s="26">
        <v>117390706224</v>
      </c>
      <c r="N30" s="26"/>
      <c r="O30" s="26">
        <v>116284100871</v>
      </c>
      <c r="P30" s="26"/>
      <c r="Q30" s="26">
        <f t="shared" si="1"/>
        <v>1106605353</v>
      </c>
    </row>
    <row r="31" spans="1:17" ht="21" x14ac:dyDescent="0.55000000000000004">
      <c r="A31" s="61" t="s">
        <v>39</v>
      </c>
      <c r="C31" s="26">
        <v>194334053</v>
      </c>
      <c r="D31" s="26"/>
      <c r="E31" s="26">
        <v>3135103454452</v>
      </c>
      <c r="F31" s="26"/>
      <c r="G31" s="26">
        <v>2796039501186</v>
      </c>
      <c r="H31" s="26"/>
      <c r="I31" s="26">
        <f t="shared" si="0"/>
        <v>339063953266</v>
      </c>
      <c r="J31" s="26"/>
      <c r="K31" s="26">
        <v>462682728</v>
      </c>
      <c r="L31" s="26"/>
      <c r="M31" s="26">
        <v>6596354593619</v>
      </c>
      <c r="N31" s="26"/>
      <c r="O31" s="26">
        <v>6285103312739</v>
      </c>
      <c r="P31" s="26"/>
      <c r="Q31" s="26">
        <f t="shared" si="1"/>
        <v>311251280880</v>
      </c>
    </row>
    <row r="32" spans="1:17" ht="21" x14ac:dyDescent="0.55000000000000004">
      <c r="A32" s="61" t="s">
        <v>21</v>
      </c>
      <c r="C32" s="26">
        <v>2480771118</v>
      </c>
      <c r="D32" s="26"/>
      <c r="E32" s="26">
        <v>72403879551647</v>
      </c>
      <c r="F32" s="26"/>
      <c r="G32" s="26">
        <v>72360632614439</v>
      </c>
      <c r="H32" s="26"/>
      <c r="I32" s="26">
        <f t="shared" si="0"/>
        <v>43246937208</v>
      </c>
      <c r="J32" s="26"/>
      <c r="K32" s="26">
        <v>9387203073</v>
      </c>
      <c r="L32" s="26"/>
      <c r="M32" s="26">
        <v>268221012752452</v>
      </c>
      <c r="N32" s="26"/>
      <c r="O32" s="26">
        <v>268069532650582</v>
      </c>
      <c r="P32" s="26"/>
      <c r="Q32" s="26">
        <f t="shared" si="1"/>
        <v>151480101870</v>
      </c>
    </row>
    <row r="33" spans="1:17" ht="21" x14ac:dyDescent="0.55000000000000004">
      <c r="A33" s="61" t="s">
        <v>26</v>
      </c>
      <c r="C33" s="26">
        <v>22200000</v>
      </c>
      <c r="D33" s="26"/>
      <c r="E33" s="26">
        <v>369077420161</v>
      </c>
      <c r="F33" s="26"/>
      <c r="G33" s="26">
        <v>366635083672</v>
      </c>
      <c r="H33" s="26"/>
      <c r="I33" s="26">
        <f t="shared" si="0"/>
        <v>2442336489</v>
      </c>
      <c r="J33" s="26"/>
      <c r="K33" s="26">
        <v>64400000</v>
      </c>
      <c r="L33" s="26"/>
      <c r="M33" s="26">
        <v>1054826857188</v>
      </c>
      <c r="N33" s="26"/>
      <c r="O33" s="26">
        <v>1039434697294</v>
      </c>
      <c r="P33" s="26"/>
      <c r="Q33" s="26">
        <f t="shared" si="1"/>
        <v>15392159894</v>
      </c>
    </row>
    <row r="34" spans="1:17" ht="21" x14ac:dyDescent="0.55000000000000004">
      <c r="A34" s="61" t="s">
        <v>18</v>
      </c>
      <c r="C34" s="26">
        <v>79031100</v>
      </c>
      <c r="D34" s="26"/>
      <c r="E34" s="26">
        <v>469469232150</v>
      </c>
      <c r="F34" s="26"/>
      <c r="G34" s="26">
        <v>379564923361</v>
      </c>
      <c r="H34" s="26"/>
      <c r="I34" s="26">
        <f t="shared" si="0"/>
        <v>89904308789</v>
      </c>
      <c r="J34" s="26"/>
      <c r="K34" s="26">
        <v>141194087</v>
      </c>
      <c r="L34" s="26"/>
      <c r="M34" s="26">
        <v>786670008820</v>
      </c>
      <c r="N34" s="26"/>
      <c r="O34" s="26">
        <v>674368295196</v>
      </c>
      <c r="P34" s="26"/>
      <c r="Q34" s="26">
        <f t="shared" si="1"/>
        <v>112301713624</v>
      </c>
    </row>
    <row r="35" spans="1:17" ht="21" x14ac:dyDescent="0.55000000000000004">
      <c r="A35" s="61" t="s">
        <v>31</v>
      </c>
      <c r="C35" s="26">
        <v>10205000</v>
      </c>
      <c r="D35" s="26"/>
      <c r="E35" s="26">
        <v>418333230773</v>
      </c>
      <c r="F35" s="26"/>
      <c r="G35" s="26">
        <v>414926470184</v>
      </c>
      <c r="H35" s="26"/>
      <c r="I35" s="26">
        <f t="shared" si="0"/>
        <v>3406760589</v>
      </c>
      <c r="J35" s="26"/>
      <c r="K35" s="26">
        <v>24955000</v>
      </c>
      <c r="L35" s="26"/>
      <c r="M35" s="26">
        <v>1002546854765</v>
      </c>
      <c r="N35" s="26"/>
      <c r="O35" s="26">
        <v>994969942772</v>
      </c>
      <c r="P35" s="26"/>
      <c r="Q35" s="26">
        <f t="shared" si="1"/>
        <v>7576911993</v>
      </c>
    </row>
    <row r="36" spans="1:17" ht="21" x14ac:dyDescent="0.55000000000000004">
      <c r="A36" s="61" t="s">
        <v>38</v>
      </c>
      <c r="C36" s="26">
        <v>7924636</v>
      </c>
      <c r="D36" s="26"/>
      <c r="E36" s="26">
        <v>106921559375</v>
      </c>
      <c r="F36" s="26"/>
      <c r="G36" s="26">
        <v>121534271297</v>
      </c>
      <c r="H36" s="26"/>
      <c r="I36" s="26">
        <f t="shared" si="0"/>
        <v>-14612711922</v>
      </c>
      <c r="J36" s="26"/>
      <c r="K36" s="26">
        <v>8496548</v>
      </c>
      <c r="L36" s="26"/>
      <c r="M36" s="26">
        <v>114744757769</v>
      </c>
      <c r="N36" s="26"/>
      <c r="O36" s="26">
        <v>130309161955</v>
      </c>
      <c r="P36" s="26"/>
      <c r="Q36" s="26">
        <f t="shared" si="1"/>
        <v>-15564404186</v>
      </c>
    </row>
    <row r="37" spans="1:17" ht="21" x14ac:dyDescent="0.55000000000000004">
      <c r="A37" s="61" t="s">
        <v>40</v>
      </c>
      <c r="C37" s="26">
        <v>20058877</v>
      </c>
      <c r="D37" s="26"/>
      <c r="E37" s="26">
        <v>122256298645</v>
      </c>
      <c r="F37" s="26"/>
      <c r="G37" s="26">
        <v>132569913992</v>
      </c>
      <c r="H37" s="26"/>
      <c r="I37" s="26">
        <f t="shared" si="0"/>
        <v>-10313615347</v>
      </c>
      <c r="J37" s="26"/>
      <c r="K37" s="26">
        <v>80538612</v>
      </c>
      <c r="L37" s="26"/>
      <c r="M37" s="26">
        <v>775542216836</v>
      </c>
      <c r="N37" s="26"/>
      <c r="O37" s="26">
        <v>620435176961</v>
      </c>
      <c r="P37" s="26"/>
      <c r="Q37" s="26">
        <f t="shared" si="1"/>
        <v>155107039875</v>
      </c>
    </row>
    <row r="38" spans="1:17" ht="21" x14ac:dyDescent="0.55000000000000004">
      <c r="A38" s="61" t="s">
        <v>23</v>
      </c>
      <c r="C38" s="26">
        <v>54244063</v>
      </c>
      <c r="D38" s="26"/>
      <c r="E38" s="26">
        <v>1444807670440</v>
      </c>
      <c r="F38" s="26"/>
      <c r="G38" s="26">
        <v>1289335354475</v>
      </c>
      <c r="H38" s="26"/>
      <c r="I38" s="26">
        <f t="shared" si="0"/>
        <v>155472315965</v>
      </c>
      <c r="J38" s="26"/>
      <c r="K38" s="26">
        <v>105344659</v>
      </c>
      <c r="L38" s="26"/>
      <c r="M38" s="26">
        <v>2635078351046</v>
      </c>
      <c r="N38" s="26"/>
      <c r="O38" s="26">
        <v>2492699730916</v>
      </c>
      <c r="P38" s="26"/>
      <c r="Q38" s="26">
        <f t="shared" si="1"/>
        <v>142378620130</v>
      </c>
    </row>
    <row r="39" spans="1:17" ht="21" x14ac:dyDescent="0.55000000000000004">
      <c r="A39" s="61" t="s">
        <v>41</v>
      </c>
      <c r="C39" s="26">
        <v>0</v>
      </c>
      <c r="D39" s="26"/>
      <c r="E39" s="26">
        <v>0</v>
      </c>
      <c r="F39" s="26"/>
      <c r="G39" s="26">
        <v>0</v>
      </c>
      <c r="H39" s="26"/>
      <c r="I39" s="26">
        <f t="shared" si="0"/>
        <v>0</v>
      </c>
      <c r="J39" s="26"/>
      <c r="K39" s="26">
        <v>10000000</v>
      </c>
      <c r="L39" s="26"/>
      <c r="M39" s="26">
        <v>434275201998</v>
      </c>
      <c r="N39" s="26"/>
      <c r="O39" s="26">
        <v>431770725812</v>
      </c>
      <c r="P39" s="26"/>
      <c r="Q39" s="26">
        <f t="shared" si="1"/>
        <v>2504476186</v>
      </c>
    </row>
    <row r="40" spans="1:17" ht="21" x14ac:dyDescent="0.55000000000000004">
      <c r="A40" s="61" t="s">
        <v>104</v>
      </c>
      <c r="C40" s="26">
        <v>0</v>
      </c>
      <c r="D40" s="26"/>
      <c r="E40" s="26">
        <v>0</v>
      </c>
      <c r="F40" s="26"/>
      <c r="G40" s="26">
        <v>0</v>
      </c>
      <c r="H40" s="26"/>
      <c r="I40" s="26">
        <f t="shared" si="0"/>
        <v>0</v>
      </c>
      <c r="J40" s="26"/>
      <c r="K40" s="26">
        <v>1322642</v>
      </c>
      <c r="L40" s="26"/>
      <c r="M40" s="26">
        <v>38401970948</v>
      </c>
      <c r="N40" s="26"/>
      <c r="O40" s="26">
        <v>37754762664</v>
      </c>
      <c r="P40" s="26"/>
      <c r="Q40" s="26">
        <f t="shared" si="1"/>
        <v>647208284</v>
      </c>
    </row>
    <row r="41" spans="1:17" ht="21" x14ac:dyDescent="0.55000000000000004">
      <c r="A41" s="61" t="s">
        <v>105</v>
      </c>
      <c r="C41" s="26">
        <v>0</v>
      </c>
      <c r="D41" s="26"/>
      <c r="E41" s="26">
        <v>0</v>
      </c>
      <c r="F41" s="26"/>
      <c r="G41" s="26">
        <v>0</v>
      </c>
      <c r="H41" s="26"/>
      <c r="I41" s="26">
        <f t="shared" si="0"/>
        <v>0</v>
      </c>
      <c r="J41" s="26"/>
      <c r="K41" s="26">
        <v>557846598</v>
      </c>
      <c r="L41" s="26"/>
      <c r="M41" s="26">
        <v>13871913462569</v>
      </c>
      <c r="N41" s="26"/>
      <c r="O41" s="26">
        <v>13729096614479</v>
      </c>
      <c r="P41" s="26"/>
      <c r="Q41" s="26">
        <f t="shared" si="1"/>
        <v>142816848090</v>
      </c>
    </row>
    <row r="42" spans="1:17" ht="21" x14ac:dyDescent="0.55000000000000004">
      <c r="A42" s="61" t="s">
        <v>52</v>
      </c>
      <c r="C42" s="26">
        <v>25463</v>
      </c>
      <c r="D42" s="26"/>
      <c r="E42" s="26">
        <v>44400410600</v>
      </c>
      <c r="F42" s="26"/>
      <c r="G42" s="26">
        <v>42245197520</v>
      </c>
      <c r="H42" s="26"/>
      <c r="I42" s="26">
        <f t="shared" si="0"/>
        <v>2155213080</v>
      </c>
      <c r="J42" s="26"/>
      <c r="K42" s="26">
        <v>25463</v>
      </c>
      <c r="L42" s="26"/>
      <c r="M42" s="26">
        <v>44400410600</v>
      </c>
      <c r="N42" s="26"/>
      <c r="O42" s="26">
        <v>42245197520</v>
      </c>
      <c r="P42" s="26"/>
      <c r="Q42" s="26">
        <f t="shared" si="1"/>
        <v>2155213080</v>
      </c>
    </row>
    <row r="43" spans="1:17" ht="21" x14ac:dyDescent="0.55000000000000004">
      <c r="A43" s="61" t="s">
        <v>67</v>
      </c>
      <c r="C43" s="26">
        <v>0</v>
      </c>
      <c r="D43" s="26"/>
      <c r="E43" s="26">
        <v>0</v>
      </c>
      <c r="F43" s="26"/>
      <c r="G43" s="26">
        <v>0</v>
      </c>
      <c r="H43" s="26"/>
      <c r="I43" s="26">
        <f t="shared" si="0"/>
        <v>0</v>
      </c>
      <c r="J43" s="26"/>
      <c r="K43" s="26">
        <v>50</v>
      </c>
      <c r="L43" s="26"/>
      <c r="M43" s="26">
        <v>49963750</v>
      </c>
      <c r="N43" s="26"/>
      <c r="O43" s="26">
        <v>49963750</v>
      </c>
      <c r="P43" s="26"/>
      <c r="Q43" s="26">
        <f t="shared" si="1"/>
        <v>0</v>
      </c>
    </row>
    <row r="44" spans="1:17" ht="21" x14ac:dyDescent="0.55000000000000004">
      <c r="A44" s="61" t="s">
        <v>106</v>
      </c>
      <c r="C44" s="26">
        <v>0</v>
      </c>
      <c r="D44" s="26"/>
      <c r="E44" s="26">
        <v>0</v>
      </c>
      <c r="F44" s="26"/>
      <c r="G44" s="26">
        <v>0</v>
      </c>
      <c r="H44" s="26"/>
      <c r="I44" s="26">
        <f t="shared" si="0"/>
        <v>0</v>
      </c>
      <c r="J44" s="26"/>
      <c r="K44" s="26">
        <v>23908</v>
      </c>
      <c r="L44" s="26"/>
      <c r="M44" s="26">
        <v>43500916804</v>
      </c>
      <c r="N44" s="26"/>
      <c r="O44" s="26">
        <v>41754497837</v>
      </c>
      <c r="P44" s="26"/>
      <c r="Q44" s="26">
        <f t="shared" si="1"/>
        <v>1746418967</v>
      </c>
    </row>
    <row r="45" spans="1:17" ht="21" x14ac:dyDescent="0.55000000000000004">
      <c r="A45" s="61" t="s">
        <v>55</v>
      </c>
      <c r="C45" s="26">
        <v>0</v>
      </c>
      <c r="D45" s="26"/>
      <c r="E45" s="26">
        <v>0</v>
      </c>
      <c r="F45" s="26"/>
      <c r="G45" s="26">
        <v>0</v>
      </c>
      <c r="H45" s="26"/>
      <c r="I45" s="26">
        <f t="shared" si="0"/>
        <v>0</v>
      </c>
      <c r="J45" s="26"/>
      <c r="K45" s="26">
        <v>4000</v>
      </c>
      <c r="L45" s="26"/>
      <c r="M45" s="26">
        <v>23201706331</v>
      </c>
      <c r="N45" s="26"/>
      <c r="O45" s="26">
        <v>22766170507</v>
      </c>
      <c r="P45" s="26"/>
      <c r="Q45" s="26">
        <f t="shared" si="1"/>
        <v>435535824</v>
      </c>
    </row>
    <row r="46" spans="1:17" ht="21.75" thickBot="1" x14ac:dyDescent="0.6">
      <c r="A46" s="61" t="s">
        <v>107</v>
      </c>
      <c r="C46" s="26">
        <v>0</v>
      </c>
      <c r="D46" s="26"/>
      <c r="E46" s="26">
        <v>0</v>
      </c>
      <c r="F46" s="26"/>
      <c r="G46" s="26">
        <v>0</v>
      </c>
      <c r="H46" s="26"/>
      <c r="I46" s="26">
        <f t="shared" si="0"/>
        <v>0</v>
      </c>
      <c r="J46" s="26"/>
      <c r="K46" s="26">
        <v>33370</v>
      </c>
      <c r="L46" s="26"/>
      <c r="M46" s="26">
        <v>72477838020</v>
      </c>
      <c r="N46" s="26"/>
      <c r="O46" s="26">
        <v>69715868350</v>
      </c>
      <c r="P46" s="26"/>
      <c r="Q46" s="26">
        <f>M46-O46</f>
        <v>2761969670</v>
      </c>
    </row>
    <row r="47" spans="1:17" ht="24.75" thickBot="1" x14ac:dyDescent="0.6">
      <c r="A47" s="5" t="s">
        <v>48</v>
      </c>
      <c r="B47" s="4"/>
      <c r="C47" s="4" t="s">
        <v>48</v>
      </c>
      <c r="D47" s="4"/>
      <c r="E47" s="10">
        <f>SUM(E8:E46)</f>
        <v>182122964944361</v>
      </c>
      <c r="F47" s="4"/>
      <c r="G47" s="10">
        <f>SUM(G8:G46)</f>
        <v>178072009167606</v>
      </c>
      <c r="H47" s="4"/>
      <c r="I47" s="10">
        <f>SUM(I8:I46)</f>
        <v>4050955776755</v>
      </c>
      <c r="J47" s="4"/>
      <c r="K47" s="4" t="s">
        <v>48</v>
      </c>
      <c r="L47" s="4"/>
      <c r="M47" s="10">
        <f>SUM(M8:M46)</f>
        <v>455932145915462</v>
      </c>
      <c r="N47" s="4"/>
      <c r="O47" s="10">
        <f>SUM(O8:O46)</f>
        <v>449309945228117</v>
      </c>
      <c r="P47" s="4"/>
      <c r="Q47" s="10">
        <f>SUM(Q8:Q46)</f>
        <v>6622200687345</v>
      </c>
    </row>
    <row r="48" spans="1:17" ht="19.5" thickTop="1" x14ac:dyDescent="0.45"/>
    <row r="49" spans="7:17" x14ac:dyDescent="0.45">
      <c r="I49" s="6"/>
      <c r="Q49" s="3"/>
    </row>
    <row r="50" spans="7:17" x14ac:dyDescent="0.45">
      <c r="I50" s="6"/>
      <c r="Q50" s="3"/>
    </row>
    <row r="51" spans="7:17" x14ac:dyDescent="0.45">
      <c r="I51" s="7"/>
      <c r="Q51" s="7"/>
    </row>
    <row r="52" spans="7:17" x14ac:dyDescent="0.45">
      <c r="I52" s="46"/>
      <c r="Q52" s="46"/>
    </row>
    <row r="53" spans="7:17" x14ac:dyDescent="0.45">
      <c r="G53" s="47"/>
      <c r="I53" s="3"/>
    </row>
    <row r="54" spans="7:17" x14ac:dyDescent="0.45">
      <c r="G54" s="47"/>
      <c r="I54" s="3"/>
    </row>
    <row r="55" spans="7:17" x14ac:dyDescent="0.45">
      <c r="I55" s="3"/>
    </row>
    <row r="56" spans="7:17" x14ac:dyDescent="0.45">
      <c r="I56" s="3"/>
    </row>
    <row r="57" spans="7:17" x14ac:dyDescent="0.45">
      <c r="I57" s="3"/>
    </row>
  </sheetData>
  <mergeCells count="15">
    <mergeCell ref="A2:Q2"/>
    <mergeCell ref="A3:Q3"/>
    <mergeCell ref="A4:Q4"/>
    <mergeCell ref="K7"/>
    <mergeCell ref="M7"/>
    <mergeCell ref="O7"/>
    <mergeCell ref="Q7"/>
    <mergeCell ref="K6:Q6"/>
    <mergeCell ref="C7"/>
    <mergeCell ref="E7"/>
    <mergeCell ref="G7"/>
    <mergeCell ref="I7"/>
    <mergeCell ref="C6:I6"/>
    <mergeCell ref="A6:A7"/>
    <mergeCell ref="A5:Q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2"/>
  <sheetViews>
    <sheetView rightToLeft="1" workbookViewId="0">
      <selection activeCell="K62" sqref="K62"/>
    </sheetView>
  </sheetViews>
  <sheetFormatPr defaultRowHeight="18.75" x14ac:dyDescent="0.45"/>
  <cols>
    <col min="1" max="1" width="32.42578125" style="1" customWidth="1"/>
    <col min="2" max="2" width="1" style="1" customWidth="1"/>
    <col min="3" max="3" width="20" style="1" customWidth="1"/>
    <col min="4" max="4" width="1" style="1" customWidth="1"/>
    <col min="5" max="5" width="25.28515625" style="1" bestFit="1" customWidth="1"/>
    <col min="6" max="6" width="1" style="1" customWidth="1"/>
    <col min="7" max="7" width="24" style="1" customWidth="1"/>
    <col min="8" max="8" width="1" style="1" customWidth="1"/>
    <col min="9" max="9" width="34" style="1" customWidth="1"/>
    <col min="10" max="10" width="1" style="1" customWidth="1"/>
    <col min="11" max="11" width="20" style="1" customWidth="1"/>
    <col min="12" max="12" width="1" style="1" customWidth="1"/>
    <col min="13" max="13" width="25.28515625" style="1" bestFit="1" customWidth="1"/>
    <col min="14" max="14" width="1" style="1" customWidth="1"/>
    <col min="15" max="15" width="24" style="1" customWidth="1"/>
    <col min="16" max="16" width="1" style="1" customWidth="1"/>
    <col min="17" max="17" width="34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6.25" x14ac:dyDescent="0.45">
      <c r="A2" s="65" t="s">
        <v>0</v>
      </c>
      <c r="B2" s="65" t="s">
        <v>0</v>
      </c>
      <c r="C2" s="65" t="s">
        <v>0</v>
      </c>
      <c r="D2" s="65" t="s">
        <v>0</v>
      </c>
      <c r="E2" s="65" t="s">
        <v>0</v>
      </c>
      <c r="F2" s="65" t="s">
        <v>0</v>
      </c>
      <c r="G2" s="65" t="s">
        <v>0</v>
      </c>
      <c r="H2" s="65" t="s">
        <v>0</v>
      </c>
      <c r="I2" s="65" t="s">
        <v>0</v>
      </c>
      <c r="J2" s="65" t="s">
        <v>0</v>
      </c>
      <c r="K2" s="65" t="s">
        <v>0</v>
      </c>
      <c r="L2" s="65" t="s">
        <v>0</v>
      </c>
      <c r="M2" s="65" t="s">
        <v>0</v>
      </c>
      <c r="N2" s="65" t="s">
        <v>0</v>
      </c>
      <c r="O2" s="65" t="s">
        <v>0</v>
      </c>
      <c r="P2" s="65" t="s">
        <v>0</v>
      </c>
      <c r="Q2" s="65" t="s">
        <v>0</v>
      </c>
    </row>
    <row r="3" spans="1:17" ht="26.25" x14ac:dyDescent="0.45">
      <c r="A3" s="65" t="s">
        <v>81</v>
      </c>
      <c r="B3" s="65" t="s">
        <v>81</v>
      </c>
      <c r="C3" s="65" t="s">
        <v>81</v>
      </c>
      <c r="D3" s="65" t="s">
        <v>81</v>
      </c>
      <c r="E3" s="65" t="s">
        <v>81</v>
      </c>
      <c r="F3" s="65" t="s">
        <v>81</v>
      </c>
      <c r="G3" s="65" t="s">
        <v>81</v>
      </c>
      <c r="H3" s="65" t="s">
        <v>81</v>
      </c>
      <c r="I3" s="65" t="s">
        <v>81</v>
      </c>
      <c r="J3" s="65" t="s">
        <v>81</v>
      </c>
      <c r="K3" s="65" t="s">
        <v>81</v>
      </c>
      <c r="L3" s="65" t="s">
        <v>81</v>
      </c>
      <c r="M3" s="65" t="s">
        <v>81</v>
      </c>
      <c r="N3" s="65" t="s">
        <v>81</v>
      </c>
      <c r="O3" s="65" t="s">
        <v>81</v>
      </c>
      <c r="P3" s="65" t="s">
        <v>81</v>
      </c>
      <c r="Q3" s="65" t="s">
        <v>81</v>
      </c>
    </row>
    <row r="4" spans="1:17" ht="26.25" x14ac:dyDescent="0.45">
      <c r="A4" s="65" t="s">
        <v>2</v>
      </c>
      <c r="B4" s="65" t="s">
        <v>2</v>
      </c>
      <c r="C4" s="65" t="s">
        <v>2</v>
      </c>
      <c r="D4" s="65" t="s">
        <v>2</v>
      </c>
      <c r="E4" s="65" t="s">
        <v>2</v>
      </c>
      <c r="F4" s="65" t="s">
        <v>2</v>
      </c>
      <c r="G4" s="65" t="s">
        <v>2</v>
      </c>
      <c r="H4" s="65" t="s">
        <v>2</v>
      </c>
      <c r="I4" s="65" t="s">
        <v>2</v>
      </c>
      <c r="J4" s="65" t="s">
        <v>2</v>
      </c>
      <c r="K4" s="65" t="s">
        <v>2</v>
      </c>
      <c r="L4" s="65" t="s">
        <v>2</v>
      </c>
      <c r="M4" s="65" t="s">
        <v>2</v>
      </c>
      <c r="N4" s="65" t="s">
        <v>2</v>
      </c>
      <c r="O4" s="65" t="s">
        <v>2</v>
      </c>
      <c r="P4" s="65" t="s">
        <v>2</v>
      </c>
      <c r="Q4" s="65" t="s">
        <v>2</v>
      </c>
    </row>
    <row r="6" spans="1:17" ht="27" thickBot="1" x14ac:dyDescent="0.5">
      <c r="A6" s="68" t="s">
        <v>3</v>
      </c>
      <c r="C6" s="64" t="s">
        <v>121</v>
      </c>
      <c r="D6" s="64" t="s">
        <v>83</v>
      </c>
      <c r="E6" s="64" t="s">
        <v>83</v>
      </c>
      <c r="F6" s="64" t="s">
        <v>83</v>
      </c>
      <c r="G6" s="64" t="s">
        <v>83</v>
      </c>
      <c r="H6" s="64" t="s">
        <v>83</v>
      </c>
      <c r="I6" s="64" t="s">
        <v>83</v>
      </c>
      <c r="K6" s="64" t="s">
        <v>122</v>
      </c>
      <c r="L6" s="64" t="s">
        <v>84</v>
      </c>
      <c r="M6" s="64" t="s">
        <v>84</v>
      </c>
      <c r="N6" s="64" t="s">
        <v>84</v>
      </c>
      <c r="O6" s="64" t="s">
        <v>84</v>
      </c>
      <c r="P6" s="64" t="s">
        <v>84</v>
      </c>
      <c r="Q6" s="64" t="s">
        <v>84</v>
      </c>
    </row>
    <row r="7" spans="1:17" ht="27" thickBot="1" x14ac:dyDescent="0.5">
      <c r="A7" s="64"/>
      <c r="C7" s="64" t="s">
        <v>7</v>
      </c>
      <c r="E7" s="64" t="s">
        <v>99</v>
      </c>
      <c r="G7" s="64" t="s">
        <v>100</v>
      </c>
      <c r="I7" s="64" t="s">
        <v>101</v>
      </c>
      <c r="K7" s="64" t="s">
        <v>7</v>
      </c>
      <c r="M7" s="64" t="s">
        <v>99</v>
      </c>
      <c r="O7" s="64" t="s">
        <v>100</v>
      </c>
      <c r="Q7" s="64" t="s">
        <v>101</v>
      </c>
    </row>
    <row r="8" spans="1:17" ht="21" x14ac:dyDescent="0.55000000000000004">
      <c r="A8" s="61" t="s">
        <v>17</v>
      </c>
      <c r="B8" s="62"/>
      <c r="C8" s="63">
        <v>26549492</v>
      </c>
      <c r="D8" s="63"/>
      <c r="E8" s="63">
        <v>3789766053560</v>
      </c>
      <c r="F8" s="63"/>
      <c r="G8" s="63">
        <v>3676455823895</v>
      </c>
      <c r="H8" s="63"/>
      <c r="I8" s="63">
        <f>E8-G8</f>
        <v>113310229665</v>
      </c>
      <c r="J8" s="26"/>
      <c r="K8" s="26">
        <v>26549492</v>
      </c>
      <c r="L8" s="26"/>
      <c r="M8" s="26">
        <v>3789766053560</v>
      </c>
      <c r="N8" s="26"/>
      <c r="O8" s="26">
        <v>3564129022307</v>
      </c>
      <c r="P8" s="26"/>
      <c r="Q8" s="26">
        <f>M8-O8</f>
        <v>225637031253</v>
      </c>
    </row>
    <row r="9" spans="1:17" ht="21" x14ac:dyDescent="0.55000000000000004">
      <c r="A9" s="61" t="s">
        <v>39</v>
      </c>
      <c r="B9" s="62"/>
      <c r="C9" s="63">
        <v>92994783</v>
      </c>
      <c r="D9" s="63"/>
      <c r="E9" s="63">
        <v>1645842146055</v>
      </c>
      <c r="F9" s="63"/>
      <c r="G9" s="63">
        <v>1606863153957</v>
      </c>
      <c r="H9" s="63"/>
      <c r="I9" s="63">
        <f t="shared" ref="I9:I50" si="0">E9-G9</f>
        <v>38978992098</v>
      </c>
      <c r="J9" s="26"/>
      <c r="K9" s="26">
        <v>92994783</v>
      </c>
      <c r="L9" s="26"/>
      <c r="M9" s="26">
        <v>1645842146055</v>
      </c>
      <c r="N9" s="26"/>
      <c r="O9" s="26">
        <v>1522225314741</v>
      </c>
      <c r="P9" s="26"/>
      <c r="Q9" s="26">
        <f t="shared" ref="Q9:Q50" si="1">M9-O9</f>
        <v>123616831314</v>
      </c>
    </row>
    <row r="10" spans="1:17" ht="21" x14ac:dyDescent="0.55000000000000004">
      <c r="A10" s="61" t="s">
        <v>21</v>
      </c>
      <c r="B10" s="62"/>
      <c r="C10" s="63">
        <v>250495956</v>
      </c>
      <c r="D10" s="63"/>
      <c r="E10" s="63">
        <v>7391812255624</v>
      </c>
      <c r="F10" s="63"/>
      <c r="G10" s="63">
        <v>7391019225082</v>
      </c>
      <c r="H10" s="63"/>
      <c r="I10" s="63">
        <f t="shared" si="0"/>
        <v>793030542</v>
      </c>
      <c r="J10" s="26"/>
      <c r="K10" s="26">
        <v>250495956</v>
      </c>
      <c r="L10" s="26"/>
      <c r="M10" s="26">
        <v>7391812255624</v>
      </c>
      <c r="N10" s="26"/>
      <c r="O10" s="26">
        <v>7388845620701</v>
      </c>
      <c r="P10" s="26"/>
      <c r="Q10" s="26">
        <f t="shared" si="1"/>
        <v>2966634923</v>
      </c>
    </row>
    <row r="11" spans="1:17" ht="21" x14ac:dyDescent="0.55000000000000004">
      <c r="A11" s="61" t="s">
        <v>41</v>
      </c>
      <c r="B11" s="62"/>
      <c r="C11" s="63">
        <v>19632543</v>
      </c>
      <c r="D11" s="63"/>
      <c r="E11" s="63">
        <v>896385737351</v>
      </c>
      <c r="F11" s="63"/>
      <c r="G11" s="63">
        <v>874939125307</v>
      </c>
      <c r="H11" s="63"/>
      <c r="I11" s="63">
        <f t="shared" si="0"/>
        <v>21446612044</v>
      </c>
      <c r="J11" s="26"/>
      <c r="K11" s="26">
        <v>19632543</v>
      </c>
      <c r="L11" s="26"/>
      <c r="M11" s="26">
        <v>896385737351</v>
      </c>
      <c r="N11" s="26"/>
      <c r="O11" s="26">
        <v>870565365750</v>
      </c>
      <c r="P11" s="26"/>
      <c r="Q11" s="26">
        <f t="shared" si="1"/>
        <v>25820371601</v>
      </c>
    </row>
    <row r="12" spans="1:17" ht="21" x14ac:dyDescent="0.55000000000000004">
      <c r="A12" s="61" t="s">
        <v>32</v>
      </c>
      <c r="B12" s="62"/>
      <c r="C12" s="63">
        <v>113519962</v>
      </c>
      <c r="D12" s="63"/>
      <c r="E12" s="63">
        <v>2579612052901</v>
      </c>
      <c r="F12" s="63"/>
      <c r="G12" s="63">
        <v>2267622065502</v>
      </c>
      <c r="H12" s="63"/>
      <c r="I12" s="63">
        <f t="shared" si="0"/>
        <v>311989987399</v>
      </c>
      <c r="J12" s="26"/>
      <c r="K12" s="26">
        <v>113519962</v>
      </c>
      <c r="L12" s="26"/>
      <c r="M12" s="26">
        <v>2579612052901</v>
      </c>
      <c r="N12" s="26"/>
      <c r="O12" s="26">
        <v>2450532936092</v>
      </c>
      <c r="P12" s="26"/>
      <c r="Q12" s="26">
        <f t="shared" si="1"/>
        <v>129079116809</v>
      </c>
    </row>
    <row r="13" spans="1:17" ht="21" x14ac:dyDescent="0.55000000000000004">
      <c r="A13" s="61" t="s">
        <v>25</v>
      </c>
      <c r="B13" s="62"/>
      <c r="C13" s="63">
        <v>137424070</v>
      </c>
      <c r="D13" s="63"/>
      <c r="E13" s="63">
        <v>1918746360188</v>
      </c>
      <c r="F13" s="63"/>
      <c r="G13" s="63">
        <v>1599712492252</v>
      </c>
      <c r="H13" s="63"/>
      <c r="I13" s="63">
        <f t="shared" si="0"/>
        <v>319033867936</v>
      </c>
      <c r="J13" s="26"/>
      <c r="K13" s="26">
        <v>137424070</v>
      </c>
      <c r="L13" s="26"/>
      <c r="M13" s="26">
        <v>1918746360188</v>
      </c>
      <c r="N13" s="26"/>
      <c r="O13" s="26">
        <v>1696342335087</v>
      </c>
      <c r="P13" s="26"/>
      <c r="Q13" s="26">
        <f t="shared" si="1"/>
        <v>222404025101</v>
      </c>
    </row>
    <row r="14" spans="1:17" ht="21" x14ac:dyDescent="0.55000000000000004">
      <c r="A14" s="61" t="s">
        <v>36</v>
      </c>
      <c r="B14" s="62"/>
      <c r="C14" s="63">
        <v>16960000</v>
      </c>
      <c r="D14" s="63"/>
      <c r="E14" s="63">
        <v>385867258960</v>
      </c>
      <c r="F14" s="63"/>
      <c r="G14" s="63">
        <v>381674735961</v>
      </c>
      <c r="H14" s="63"/>
      <c r="I14" s="63">
        <f t="shared" si="0"/>
        <v>4192522999</v>
      </c>
      <c r="J14" s="26"/>
      <c r="K14" s="26">
        <v>16960000</v>
      </c>
      <c r="L14" s="26"/>
      <c r="M14" s="26">
        <v>385867258960</v>
      </c>
      <c r="N14" s="26"/>
      <c r="O14" s="26">
        <v>381668551260</v>
      </c>
      <c r="P14" s="26"/>
      <c r="Q14" s="26">
        <f t="shared" si="1"/>
        <v>4198707700</v>
      </c>
    </row>
    <row r="15" spans="1:17" ht="21" x14ac:dyDescent="0.55000000000000004">
      <c r="A15" s="61" t="s">
        <v>47</v>
      </c>
      <c r="B15" s="62"/>
      <c r="C15" s="63">
        <v>30088315</v>
      </c>
      <c r="D15" s="63"/>
      <c r="E15" s="63">
        <v>165059308864</v>
      </c>
      <c r="F15" s="63"/>
      <c r="G15" s="63">
        <v>31261759285</v>
      </c>
      <c r="H15" s="63"/>
      <c r="I15" s="63">
        <f t="shared" si="0"/>
        <v>133797549579</v>
      </c>
      <c r="J15" s="26"/>
      <c r="K15" s="26">
        <v>30088315</v>
      </c>
      <c r="L15" s="26"/>
      <c r="M15" s="26">
        <v>165059308864</v>
      </c>
      <c r="N15" s="26"/>
      <c r="O15" s="26">
        <v>31261759285</v>
      </c>
      <c r="P15" s="26"/>
      <c r="Q15" s="26">
        <f t="shared" si="1"/>
        <v>133797549579</v>
      </c>
    </row>
    <row r="16" spans="1:17" ht="21" x14ac:dyDescent="0.55000000000000004">
      <c r="A16" s="61" t="s">
        <v>16</v>
      </c>
      <c r="B16" s="62"/>
      <c r="C16" s="63">
        <v>131818000</v>
      </c>
      <c r="D16" s="63"/>
      <c r="E16" s="63">
        <v>3121221590968</v>
      </c>
      <c r="F16" s="63"/>
      <c r="G16" s="63">
        <v>3069511286713</v>
      </c>
      <c r="H16" s="63"/>
      <c r="I16" s="63">
        <f t="shared" si="0"/>
        <v>51710304255</v>
      </c>
      <c r="J16" s="26"/>
      <c r="K16" s="26">
        <v>131818000</v>
      </c>
      <c r="L16" s="26"/>
      <c r="M16" s="26">
        <v>3121221590968</v>
      </c>
      <c r="N16" s="26"/>
      <c r="O16" s="26">
        <v>3069179683646</v>
      </c>
      <c r="P16" s="26"/>
      <c r="Q16" s="26">
        <f t="shared" si="1"/>
        <v>52041907322</v>
      </c>
    </row>
    <row r="17" spans="1:17" ht="21" x14ac:dyDescent="0.55000000000000004">
      <c r="A17" s="61" t="s">
        <v>44</v>
      </c>
      <c r="B17" s="62"/>
      <c r="C17" s="63">
        <v>54500000</v>
      </c>
      <c r="D17" s="63"/>
      <c r="E17" s="63">
        <v>629569760512</v>
      </c>
      <c r="F17" s="63"/>
      <c r="G17" s="63">
        <v>624180916132</v>
      </c>
      <c r="H17" s="63"/>
      <c r="I17" s="63">
        <f t="shared" si="0"/>
        <v>5388844380</v>
      </c>
      <c r="J17" s="26"/>
      <c r="K17" s="26">
        <v>54500000</v>
      </c>
      <c r="L17" s="26"/>
      <c r="M17" s="26">
        <v>629569760512</v>
      </c>
      <c r="N17" s="26"/>
      <c r="O17" s="26">
        <v>598469617096</v>
      </c>
      <c r="P17" s="26"/>
      <c r="Q17" s="26">
        <f t="shared" si="1"/>
        <v>31100143416</v>
      </c>
    </row>
    <row r="18" spans="1:17" ht="21" x14ac:dyDescent="0.55000000000000004">
      <c r="A18" s="61" t="s">
        <v>33</v>
      </c>
      <c r="B18" s="62"/>
      <c r="C18" s="63">
        <v>136188772</v>
      </c>
      <c r="D18" s="63"/>
      <c r="E18" s="63">
        <v>4741493435924</v>
      </c>
      <c r="F18" s="63"/>
      <c r="G18" s="63">
        <v>4055184830296</v>
      </c>
      <c r="H18" s="63"/>
      <c r="I18" s="63">
        <f t="shared" si="0"/>
        <v>686308605628</v>
      </c>
      <c r="J18" s="26"/>
      <c r="K18" s="26">
        <v>136188772</v>
      </c>
      <c r="L18" s="26"/>
      <c r="M18" s="26">
        <v>4741493435924</v>
      </c>
      <c r="N18" s="26"/>
      <c r="O18" s="26">
        <v>3953848930190</v>
      </c>
      <c r="P18" s="26"/>
      <c r="Q18" s="26">
        <f t="shared" si="1"/>
        <v>787644505734</v>
      </c>
    </row>
    <row r="19" spans="1:17" ht="21" x14ac:dyDescent="0.55000000000000004">
      <c r="A19" s="61" t="s">
        <v>42</v>
      </c>
      <c r="B19" s="62"/>
      <c r="C19" s="63">
        <v>3814321</v>
      </c>
      <c r="D19" s="63"/>
      <c r="E19" s="63">
        <v>414582003143</v>
      </c>
      <c r="F19" s="63"/>
      <c r="G19" s="63">
        <v>409328117482</v>
      </c>
      <c r="H19" s="63"/>
      <c r="I19" s="63">
        <f t="shared" si="0"/>
        <v>5253885661</v>
      </c>
      <c r="J19" s="26"/>
      <c r="K19" s="26">
        <v>3814321</v>
      </c>
      <c r="L19" s="26"/>
      <c r="M19" s="26">
        <v>414582003143</v>
      </c>
      <c r="N19" s="26"/>
      <c r="O19" s="26">
        <v>407408804142</v>
      </c>
      <c r="P19" s="26"/>
      <c r="Q19" s="26">
        <f t="shared" si="1"/>
        <v>7173199001</v>
      </c>
    </row>
    <row r="20" spans="1:17" ht="21" x14ac:dyDescent="0.55000000000000004">
      <c r="A20" s="61" t="s">
        <v>45</v>
      </c>
      <c r="B20" s="62"/>
      <c r="C20" s="63">
        <v>138100015</v>
      </c>
      <c r="D20" s="63"/>
      <c r="E20" s="63">
        <v>3794864122186</v>
      </c>
      <c r="F20" s="63"/>
      <c r="G20" s="63">
        <v>3763293772327</v>
      </c>
      <c r="H20" s="63"/>
      <c r="I20" s="63">
        <f t="shared" si="0"/>
        <v>31570349859</v>
      </c>
      <c r="J20" s="26"/>
      <c r="K20" s="26">
        <v>138100015</v>
      </c>
      <c r="L20" s="26"/>
      <c r="M20" s="26">
        <v>3794864122186</v>
      </c>
      <c r="N20" s="26"/>
      <c r="O20" s="26">
        <v>3938829806529</v>
      </c>
      <c r="P20" s="26"/>
      <c r="Q20" s="26">
        <f t="shared" si="1"/>
        <v>-143965684343</v>
      </c>
    </row>
    <row r="21" spans="1:17" ht="21" x14ac:dyDescent="0.55000000000000004">
      <c r="A21" s="61" t="s">
        <v>43</v>
      </c>
      <c r="B21" s="62"/>
      <c r="C21" s="63">
        <v>1013244400</v>
      </c>
      <c r="D21" s="63"/>
      <c r="E21" s="63">
        <v>7998547240622</v>
      </c>
      <c r="F21" s="63"/>
      <c r="G21" s="63">
        <v>6254457860432</v>
      </c>
      <c r="H21" s="63"/>
      <c r="I21" s="63">
        <f t="shared" si="0"/>
        <v>1744089380190</v>
      </c>
      <c r="J21" s="26"/>
      <c r="K21" s="26">
        <v>1013244400</v>
      </c>
      <c r="L21" s="26"/>
      <c r="M21" s="26">
        <v>7998547240622</v>
      </c>
      <c r="N21" s="26"/>
      <c r="O21" s="26">
        <v>6879148479762</v>
      </c>
      <c r="P21" s="26"/>
      <c r="Q21" s="26">
        <f t="shared" si="1"/>
        <v>1119398760860</v>
      </c>
    </row>
    <row r="22" spans="1:17" ht="21" x14ac:dyDescent="0.55000000000000004">
      <c r="A22" s="61" t="s">
        <v>15</v>
      </c>
      <c r="B22" s="62"/>
      <c r="C22" s="63">
        <v>42683086</v>
      </c>
      <c r="D22" s="63"/>
      <c r="E22" s="63">
        <v>25155924176758</v>
      </c>
      <c r="F22" s="63"/>
      <c r="G22" s="63">
        <v>22585951254284</v>
      </c>
      <c r="H22" s="63"/>
      <c r="I22" s="63">
        <f t="shared" si="0"/>
        <v>2569972922474</v>
      </c>
      <c r="J22" s="26"/>
      <c r="K22" s="26">
        <v>42683086</v>
      </c>
      <c r="L22" s="26"/>
      <c r="M22" s="26">
        <v>25155924176758</v>
      </c>
      <c r="N22" s="26"/>
      <c r="O22" s="26">
        <v>21559910535782</v>
      </c>
      <c r="P22" s="26"/>
      <c r="Q22" s="26">
        <f t="shared" si="1"/>
        <v>3596013640976</v>
      </c>
    </row>
    <row r="23" spans="1:17" ht="21" x14ac:dyDescent="0.55000000000000004">
      <c r="A23" s="61" t="s">
        <v>29</v>
      </c>
      <c r="B23" s="62"/>
      <c r="C23" s="63">
        <v>419517</v>
      </c>
      <c r="D23" s="63"/>
      <c r="E23" s="63">
        <v>10140180489</v>
      </c>
      <c r="F23" s="63"/>
      <c r="G23" s="63">
        <v>10349933212</v>
      </c>
      <c r="H23" s="63"/>
      <c r="I23" s="63">
        <f t="shared" si="0"/>
        <v>-209752723</v>
      </c>
      <c r="J23" s="26"/>
      <c r="K23" s="26">
        <v>419517</v>
      </c>
      <c r="L23" s="26"/>
      <c r="M23" s="26">
        <v>10140180489</v>
      </c>
      <c r="N23" s="26"/>
      <c r="O23" s="26">
        <v>10012846521</v>
      </c>
      <c r="P23" s="26"/>
      <c r="Q23" s="26">
        <f t="shared" si="1"/>
        <v>127333968</v>
      </c>
    </row>
    <row r="24" spans="1:17" ht="21" x14ac:dyDescent="0.55000000000000004">
      <c r="A24" s="61" t="s">
        <v>18</v>
      </c>
      <c r="B24" s="62"/>
      <c r="C24" s="63">
        <v>806303471</v>
      </c>
      <c r="D24" s="63"/>
      <c r="E24" s="63">
        <v>5091965099888</v>
      </c>
      <c r="F24" s="63"/>
      <c r="G24" s="63">
        <v>4261155390752</v>
      </c>
      <c r="H24" s="63"/>
      <c r="I24" s="63">
        <f t="shared" si="0"/>
        <v>830809709136</v>
      </c>
      <c r="J24" s="26"/>
      <c r="K24" s="26">
        <v>806303471</v>
      </c>
      <c r="L24" s="26"/>
      <c r="M24" s="26">
        <v>5091965099888</v>
      </c>
      <c r="N24" s="26"/>
      <c r="O24" s="26">
        <v>4013923012049</v>
      </c>
      <c r="P24" s="26"/>
      <c r="Q24" s="26">
        <f t="shared" si="1"/>
        <v>1078042087839</v>
      </c>
    </row>
    <row r="25" spans="1:17" ht="21" x14ac:dyDescent="0.55000000000000004">
      <c r="A25" s="61" t="s">
        <v>19</v>
      </c>
      <c r="B25" s="62"/>
      <c r="C25" s="63">
        <v>200000</v>
      </c>
      <c r="D25" s="63"/>
      <c r="E25" s="63">
        <v>17777642076</v>
      </c>
      <c r="F25" s="63"/>
      <c r="G25" s="63">
        <v>18704921183</v>
      </c>
      <c r="H25" s="63"/>
      <c r="I25" s="63">
        <f t="shared" si="0"/>
        <v>-927279107</v>
      </c>
      <c r="J25" s="26"/>
      <c r="K25" s="26">
        <v>200000</v>
      </c>
      <c r="L25" s="26"/>
      <c r="M25" s="26">
        <v>17777642076</v>
      </c>
      <c r="N25" s="26"/>
      <c r="O25" s="26">
        <v>17615294351</v>
      </c>
      <c r="P25" s="26"/>
      <c r="Q25" s="26">
        <f t="shared" si="1"/>
        <v>162347725</v>
      </c>
    </row>
    <row r="26" spans="1:17" ht="21" x14ac:dyDescent="0.55000000000000004">
      <c r="A26" s="61" t="s">
        <v>35</v>
      </c>
      <c r="B26" s="62"/>
      <c r="C26" s="63">
        <v>37527098</v>
      </c>
      <c r="D26" s="63"/>
      <c r="E26" s="63">
        <v>660561214790</v>
      </c>
      <c r="F26" s="63"/>
      <c r="G26" s="63">
        <v>568962520857</v>
      </c>
      <c r="H26" s="63"/>
      <c r="I26" s="63">
        <f t="shared" si="0"/>
        <v>91598693933</v>
      </c>
      <c r="J26" s="26"/>
      <c r="K26" s="26">
        <v>37527098</v>
      </c>
      <c r="L26" s="26"/>
      <c r="M26" s="26">
        <v>660561214790</v>
      </c>
      <c r="N26" s="26"/>
      <c r="O26" s="26">
        <v>567861775011</v>
      </c>
      <c r="P26" s="26"/>
      <c r="Q26" s="26">
        <f t="shared" si="1"/>
        <v>92699439779</v>
      </c>
    </row>
    <row r="27" spans="1:17" ht="21" x14ac:dyDescent="0.55000000000000004">
      <c r="A27" s="61" t="s">
        <v>34</v>
      </c>
      <c r="B27" s="62"/>
      <c r="C27" s="63">
        <v>18800000</v>
      </c>
      <c r="D27" s="63"/>
      <c r="E27" s="63">
        <v>355903112315</v>
      </c>
      <c r="F27" s="63"/>
      <c r="G27" s="63">
        <v>364580845641</v>
      </c>
      <c r="H27" s="63"/>
      <c r="I27" s="63">
        <f t="shared" si="0"/>
        <v>-8677733326</v>
      </c>
      <c r="J27" s="26"/>
      <c r="K27" s="26">
        <v>18800000</v>
      </c>
      <c r="L27" s="26"/>
      <c r="M27" s="26">
        <v>355903112315</v>
      </c>
      <c r="N27" s="26"/>
      <c r="O27" s="26">
        <v>355611583361</v>
      </c>
      <c r="P27" s="26"/>
      <c r="Q27" s="26">
        <f t="shared" si="1"/>
        <v>291528954</v>
      </c>
    </row>
    <row r="28" spans="1:17" ht="21" x14ac:dyDescent="0.55000000000000004">
      <c r="A28" s="61" t="s">
        <v>30</v>
      </c>
      <c r="B28" s="62"/>
      <c r="C28" s="63">
        <v>149301183</v>
      </c>
      <c r="D28" s="63"/>
      <c r="E28" s="63">
        <v>8009487635252</v>
      </c>
      <c r="F28" s="63"/>
      <c r="G28" s="63">
        <v>6001959376719</v>
      </c>
      <c r="H28" s="63"/>
      <c r="I28" s="63">
        <f t="shared" si="0"/>
        <v>2007528258533</v>
      </c>
      <c r="J28" s="26"/>
      <c r="K28" s="26">
        <v>149301183</v>
      </c>
      <c r="L28" s="26"/>
      <c r="M28" s="26">
        <v>8009487635252</v>
      </c>
      <c r="N28" s="26"/>
      <c r="O28" s="26">
        <v>7217747365009</v>
      </c>
      <c r="P28" s="26"/>
      <c r="Q28" s="26">
        <f t="shared" si="1"/>
        <v>791740270243</v>
      </c>
    </row>
    <row r="29" spans="1:17" ht="21" x14ac:dyDescent="0.55000000000000004">
      <c r="A29" s="61" t="s">
        <v>24</v>
      </c>
      <c r="B29" s="62"/>
      <c r="C29" s="63">
        <v>1545000</v>
      </c>
      <c r="D29" s="63"/>
      <c r="E29" s="63">
        <v>187382637163</v>
      </c>
      <c r="F29" s="63"/>
      <c r="G29" s="63">
        <v>184748564397</v>
      </c>
      <c r="H29" s="63"/>
      <c r="I29" s="63">
        <f t="shared" si="0"/>
        <v>2634072766</v>
      </c>
      <c r="J29" s="26"/>
      <c r="K29" s="26">
        <v>1545000</v>
      </c>
      <c r="L29" s="26"/>
      <c r="M29" s="26">
        <v>187382637163</v>
      </c>
      <c r="N29" s="26"/>
      <c r="O29" s="26">
        <v>184513176546</v>
      </c>
      <c r="P29" s="26"/>
      <c r="Q29" s="26">
        <f t="shared" si="1"/>
        <v>2869460617</v>
      </c>
    </row>
    <row r="30" spans="1:17" ht="21" x14ac:dyDescent="0.55000000000000004">
      <c r="A30" s="61" t="s">
        <v>27</v>
      </c>
      <c r="B30" s="62"/>
      <c r="C30" s="63">
        <v>127871505</v>
      </c>
      <c r="D30" s="63"/>
      <c r="E30" s="63">
        <v>4779057648867</v>
      </c>
      <c r="F30" s="63"/>
      <c r="G30" s="63">
        <v>4494005381292</v>
      </c>
      <c r="H30" s="63"/>
      <c r="I30" s="63">
        <f t="shared" si="0"/>
        <v>285052267575</v>
      </c>
      <c r="J30" s="26"/>
      <c r="K30" s="26">
        <v>127871505</v>
      </c>
      <c r="L30" s="26"/>
      <c r="M30" s="26">
        <v>4779057648867</v>
      </c>
      <c r="N30" s="26"/>
      <c r="O30" s="26">
        <v>4618712773509</v>
      </c>
      <c r="P30" s="26"/>
      <c r="Q30" s="26">
        <f t="shared" si="1"/>
        <v>160344875358</v>
      </c>
    </row>
    <row r="31" spans="1:17" ht="21" x14ac:dyDescent="0.55000000000000004">
      <c r="A31" s="61" t="s">
        <v>37</v>
      </c>
      <c r="B31" s="62"/>
      <c r="C31" s="63">
        <v>4205845</v>
      </c>
      <c r="D31" s="63"/>
      <c r="E31" s="63">
        <v>192384293477</v>
      </c>
      <c r="F31" s="63"/>
      <c r="G31" s="63">
        <v>184365913530</v>
      </c>
      <c r="H31" s="63"/>
      <c r="I31" s="63">
        <f t="shared" si="0"/>
        <v>8018379947</v>
      </c>
      <c r="J31" s="26"/>
      <c r="K31" s="26">
        <v>4205845</v>
      </c>
      <c r="L31" s="26"/>
      <c r="M31" s="26">
        <v>192384293477</v>
      </c>
      <c r="N31" s="26"/>
      <c r="O31" s="26">
        <v>199713485920</v>
      </c>
      <c r="P31" s="26"/>
      <c r="Q31" s="26">
        <f t="shared" si="1"/>
        <v>-7329192443</v>
      </c>
    </row>
    <row r="32" spans="1:17" ht="21" x14ac:dyDescent="0.55000000000000004">
      <c r="A32" s="61" t="s">
        <v>31</v>
      </c>
      <c r="B32" s="62"/>
      <c r="C32" s="63">
        <v>1625000</v>
      </c>
      <c r="D32" s="63"/>
      <c r="E32" s="63">
        <v>67206333522</v>
      </c>
      <c r="F32" s="63"/>
      <c r="G32" s="63">
        <v>66120299302</v>
      </c>
      <c r="H32" s="63"/>
      <c r="I32" s="63">
        <f t="shared" si="0"/>
        <v>1086034220</v>
      </c>
      <c r="J32" s="26"/>
      <c r="K32" s="26">
        <v>1625000</v>
      </c>
      <c r="L32" s="26"/>
      <c r="M32" s="26">
        <v>67206333522</v>
      </c>
      <c r="N32" s="26"/>
      <c r="O32" s="26">
        <v>66125062078</v>
      </c>
      <c r="P32" s="26"/>
      <c r="Q32" s="26">
        <f t="shared" si="1"/>
        <v>1081271444</v>
      </c>
    </row>
    <row r="33" spans="1:17" ht="21" x14ac:dyDescent="0.55000000000000004">
      <c r="A33" s="61" t="s">
        <v>38</v>
      </c>
      <c r="B33" s="62"/>
      <c r="C33" s="63">
        <v>977626675</v>
      </c>
      <c r="D33" s="63"/>
      <c r="E33" s="63">
        <v>13031628274218</v>
      </c>
      <c r="F33" s="63"/>
      <c r="G33" s="63">
        <v>12322297920203</v>
      </c>
      <c r="H33" s="63"/>
      <c r="I33" s="63">
        <f t="shared" si="0"/>
        <v>709330354015</v>
      </c>
      <c r="J33" s="26"/>
      <c r="K33" s="26">
        <v>977626675</v>
      </c>
      <c r="L33" s="26"/>
      <c r="M33" s="26">
        <v>13031628274218</v>
      </c>
      <c r="N33" s="26"/>
      <c r="O33" s="26">
        <v>14986327068386</v>
      </c>
      <c r="P33" s="26"/>
      <c r="Q33" s="26">
        <f t="shared" si="1"/>
        <v>-1954698794168</v>
      </c>
    </row>
    <row r="34" spans="1:17" ht="21" x14ac:dyDescent="0.55000000000000004">
      <c r="A34" s="61" t="s">
        <v>23</v>
      </c>
      <c r="B34" s="62"/>
      <c r="C34" s="63">
        <v>107973180</v>
      </c>
      <c r="D34" s="63"/>
      <c r="E34" s="63">
        <v>3220402108719</v>
      </c>
      <c r="F34" s="63"/>
      <c r="G34" s="63">
        <v>2566957417786</v>
      </c>
      <c r="H34" s="63"/>
      <c r="I34" s="63">
        <f t="shared" si="0"/>
        <v>653444690933</v>
      </c>
      <c r="J34" s="26"/>
      <c r="K34" s="26">
        <v>107973180</v>
      </c>
      <c r="L34" s="26"/>
      <c r="M34" s="26">
        <v>3220402108719</v>
      </c>
      <c r="N34" s="26"/>
      <c r="O34" s="26">
        <v>2624919596220</v>
      </c>
      <c r="P34" s="26"/>
      <c r="Q34" s="26">
        <f t="shared" si="1"/>
        <v>595482512499</v>
      </c>
    </row>
    <row r="35" spans="1:17" ht="21" x14ac:dyDescent="0.55000000000000004">
      <c r="A35" s="61" t="s">
        <v>20</v>
      </c>
      <c r="B35" s="62"/>
      <c r="C35" s="63">
        <v>61059971</v>
      </c>
      <c r="D35" s="63"/>
      <c r="E35" s="63">
        <v>2379047733415</v>
      </c>
      <c r="F35" s="63"/>
      <c r="G35" s="63">
        <v>2039664244653</v>
      </c>
      <c r="H35" s="63"/>
      <c r="I35" s="63">
        <f t="shared" si="0"/>
        <v>339383488762</v>
      </c>
      <c r="J35" s="26"/>
      <c r="K35" s="26">
        <v>61059971</v>
      </c>
      <c r="L35" s="26"/>
      <c r="M35" s="26">
        <v>2379047733415</v>
      </c>
      <c r="N35" s="26"/>
      <c r="O35" s="26">
        <v>2086709290913</v>
      </c>
      <c r="P35" s="26"/>
      <c r="Q35" s="26">
        <f t="shared" si="1"/>
        <v>292338442502</v>
      </c>
    </row>
    <row r="36" spans="1:17" ht="21" x14ac:dyDescent="0.55000000000000004">
      <c r="A36" s="61" t="s">
        <v>57</v>
      </c>
      <c r="B36" s="62"/>
      <c r="C36" s="63">
        <v>9179</v>
      </c>
      <c r="D36" s="63"/>
      <c r="E36" s="63">
        <v>9085158141</v>
      </c>
      <c r="F36" s="63"/>
      <c r="G36" s="63">
        <v>9085158141</v>
      </c>
      <c r="H36" s="63"/>
      <c r="I36" s="63">
        <f t="shared" si="0"/>
        <v>0</v>
      </c>
      <c r="J36" s="26"/>
      <c r="K36" s="26">
        <v>9179</v>
      </c>
      <c r="L36" s="26"/>
      <c r="M36" s="26">
        <v>9085158141</v>
      </c>
      <c r="N36" s="26"/>
      <c r="O36" s="26">
        <v>9085158141</v>
      </c>
      <c r="P36" s="26"/>
      <c r="Q36" s="26">
        <f t="shared" si="1"/>
        <v>0</v>
      </c>
    </row>
    <row r="37" spans="1:17" ht="21" x14ac:dyDescent="0.55000000000000004">
      <c r="A37" s="61" t="s">
        <v>58</v>
      </c>
      <c r="B37" s="62"/>
      <c r="C37" s="63">
        <v>20000</v>
      </c>
      <c r="D37" s="63"/>
      <c r="E37" s="63">
        <v>18397332000</v>
      </c>
      <c r="F37" s="63"/>
      <c r="G37" s="63">
        <v>18397332000</v>
      </c>
      <c r="H37" s="63"/>
      <c r="I37" s="63">
        <f t="shared" si="0"/>
        <v>0</v>
      </c>
      <c r="J37" s="26"/>
      <c r="K37" s="26">
        <v>20000</v>
      </c>
      <c r="L37" s="26"/>
      <c r="M37" s="26">
        <v>18397332000</v>
      </c>
      <c r="N37" s="26"/>
      <c r="O37" s="26">
        <v>18397332000</v>
      </c>
      <c r="P37" s="26"/>
      <c r="Q37" s="26">
        <f t="shared" si="1"/>
        <v>0</v>
      </c>
    </row>
    <row r="38" spans="1:17" ht="21" x14ac:dyDescent="0.55000000000000004">
      <c r="A38" s="61" t="s">
        <v>59</v>
      </c>
      <c r="B38" s="62"/>
      <c r="C38" s="63">
        <v>5000</v>
      </c>
      <c r="D38" s="63"/>
      <c r="E38" s="63">
        <v>4996375000</v>
      </c>
      <c r="F38" s="63"/>
      <c r="G38" s="63">
        <v>4996375000</v>
      </c>
      <c r="H38" s="63"/>
      <c r="I38" s="63">
        <f t="shared" si="0"/>
        <v>0</v>
      </c>
      <c r="J38" s="26"/>
      <c r="K38" s="26">
        <v>5000</v>
      </c>
      <c r="L38" s="26"/>
      <c r="M38" s="26">
        <v>4996375000</v>
      </c>
      <c r="N38" s="26"/>
      <c r="O38" s="26">
        <v>4996375000</v>
      </c>
      <c r="P38" s="26"/>
      <c r="Q38" s="26">
        <f t="shared" si="1"/>
        <v>0</v>
      </c>
    </row>
    <row r="39" spans="1:17" ht="21" x14ac:dyDescent="0.55000000000000004">
      <c r="A39" s="61" t="s">
        <v>60</v>
      </c>
      <c r="B39" s="62"/>
      <c r="C39" s="63">
        <v>200000</v>
      </c>
      <c r="D39" s="63"/>
      <c r="E39" s="63">
        <v>199855000000</v>
      </c>
      <c r="F39" s="63"/>
      <c r="G39" s="63">
        <v>199855000000</v>
      </c>
      <c r="H39" s="63"/>
      <c r="I39" s="63">
        <f t="shared" si="0"/>
        <v>0</v>
      </c>
      <c r="J39" s="26"/>
      <c r="K39" s="26">
        <v>200000</v>
      </c>
      <c r="L39" s="26"/>
      <c r="M39" s="26">
        <v>199855000000</v>
      </c>
      <c r="N39" s="26"/>
      <c r="O39" s="26">
        <v>199855000000</v>
      </c>
      <c r="P39" s="26"/>
      <c r="Q39" s="26">
        <f t="shared" si="1"/>
        <v>0</v>
      </c>
    </row>
    <row r="40" spans="1:17" ht="21" x14ac:dyDescent="0.55000000000000004">
      <c r="A40" s="61" t="s">
        <v>61</v>
      </c>
      <c r="B40" s="62"/>
      <c r="C40" s="63">
        <v>5000</v>
      </c>
      <c r="D40" s="63"/>
      <c r="E40" s="63">
        <v>4999275000</v>
      </c>
      <c r="F40" s="63"/>
      <c r="G40" s="63">
        <v>4999275000</v>
      </c>
      <c r="H40" s="63"/>
      <c r="I40" s="63">
        <f t="shared" si="0"/>
        <v>0</v>
      </c>
      <c r="J40" s="26"/>
      <c r="K40" s="26">
        <v>5000</v>
      </c>
      <c r="L40" s="26"/>
      <c r="M40" s="26">
        <v>4999275000</v>
      </c>
      <c r="N40" s="26"/>
      <c r="O40" s="26">
        <v>4999275000</v>
      </c>
      <c r="P40" s="26"/>
      <c r="Q40" s="26">
        <f t="shared" si="1"/>
        <v>0</v>
      </c>
    </row>
    <row r="41" spans="1:17" ht="21" x14ac:dyDescent="0.55000000000000004">
      <c r="A41" s="61" t="s">
        <v>62</v>
      </c>
      <c r="B41" s="62"/>
      <c r="C41" s="63">
        <v>3053</v>
      </c>
      <c r="D41" s="63"/>
      <c r="E41" s="63">
        <v>3083079835</v>
      </c>
      <c r="F41" s="63"/>
      <c r="G41" s="63">
        <v>3083079835</v>
      </c>
      <c r="H41" s="63"/>
      <c r="I41" s="63">
        <f t="shared" si="0"/>
        <v>0</v>
      </c>
      <c r="J41" s="26"/>
      <c r="K41" s="26">
        <v>3053</v>
      </c>
      <c r="L41" s="26"/>
      <c r="M41" s="26">
        <v>3083079835</v>
      </c>
      <c r="N41" s="26"/>
      <c r="O41" s="26">
        <v>3083079835</v>
      </c>
      <c r="P41" s="26"/>
      <c r="Q41" s="26">
        <f t="shared" si="1"/>
        <v>0</v>
      </c>
    </row>
    <row r="42" spans="1:17" ht="21" x14ac:dyDescent="0.55000000000000004">
      <c r="A42" s="61" t="s">
        <v>53</v>
      </c>
      <c r="B42" s="62"/>
      <c r="C42" s="63">
        <v>10619</v>
      </c>
      <c r="D42" s="63"/>
      <c r="E42" s="63">
        <v>44406950186</v>
      </c>
      <c r="F42" s="63"/>
      <c r="G42" s="63">
        <v>43670230454</v>
      </c>
      <c r="H42" s="63"/>
      <c r="I42" s="63">
        <f t="shared" si="0"/>
        <v>736719732</v>
      </c>
      <c r="J42" s="26"/>
      <c r="K42" s="26">
        <v>10619</v>
      </c>
      <c r="L42" s="26"/>
      <c r="M42" s="26">
        <v>44406950186</v>
      </c>
      <c r="N42" s="26"/>
      <c r="O42" s="26">
        <v>42917941680</v>
      </c>
      <c r="P42" s="26"/>
      <c r="Q42" s="26">
        <f t="shared" si="1"/>
        <v>1489008506</v>
      </c>
    </row>
    <row r="43" spans="1:17" ht="21" x14ac:dyDescent="0.55000000000000004">
      <c r="A43" s="61" t="s">
        <v>54</v>
      </c>
      <c r="B43" s="62"/>
      <c r="C43" s="63">
        <v>64800</v>
      </c>
      <c r="D43" s="63"/>
      <c r="E43" s="63">
        <v>141016936601</v>
      </c>
      <c r="F43" s="63"/>
      <c r="G43" s="63">
        <v>138725606292</v>
      </c>
      <c r="H43" s="63"/>
      <c r="I43" s="63">
        <f t="shared" si="0"/>
        <v>2291330309</v>
      </c>
      <c r="J43" s="26"/>
      <c r="K43" s="26">
        <v>64800</v>
      </c>
      <c r="L43" s="26"/>
      <c r="M43" s="26">
        <v>141016936601</v>
      </c>
      <c r="N43" s="26"/>
      <c r="O43" s="26">
        <v>136384800623</v>
      </c>
      <c r="P43" s="26"/>
      <c r="Q43" s="26">
        <f t="shared" si="1"/>
        <v>4632135978</v>
      </c>
    </row>
    <row r="44" spans="1:17" ht="21" x14ac:dyDescent="0.55000000000000004">
      <c r="A44" s="61" t="s">
        <v>55</v>
      </c>
      <c r="B44" s="62"/>
      <c r="C44" s="63">
        <v>4649</v>
      </c>
      <c r="D44" s="63"/>
      <c r="E44" s="63">
        <v>27512103246</v>
      </c>
      <c r="F44" s="63"/>
      <c r="G44" s="63">
        <v>27512103246</v>
      </c>
      <c r="H44" s="63"/>
      <c r="I44" s="63">
        <f t="shared" si="0"/>
        <v>0</v>
      </c>
      <c r="J44" s="26"/>
      <c r="K44" s="26">
        <v>4649</v>
      </c>
      <c r="L44" s="26"/>
      <c r="M44" s="26">
        <v>27512103246</v>
      </c>
      <c r="N44" s="26"/>
      <c r="O44" s="26">
        <v>27382395165</v>
      </c>
      <c r="P44" s="26"/>
      <c r="Q44" s="26">
        <f t="shared" si="1"/>
        <v>129708081</v>
      </c>
    </row>
    <row r="45" spans="1:17" ht="21" x14ac:dyDescent="0.55000000000000004">
      <c r="A45" s="61" t="s">
        <v>56</v>
      </c>
      <c r="B45" s="62"/>
      <c r="C45" s="63">
        <v>14500</v>
      </c>
      <c r="D45" s="63"/>
      <c r="E45" s="63">
        <v>81183547195</v>
      </c>
      <c r="F45" s="63"/>
      <c r="G45" s="63">
        <v>79949127972</v>
      </c>
      <c r="H45" s="63"/>
      <c r="I45" s="63">
        <f t="shared" si="0"/>
        <v>1234419223</v>
      </c>
      <c r="J45" s="26"/>
      <c r="K45" s="26">
        <v>14500</v>
      </c>
      <c r="L45" s="26"/>
      <c r="M45" s="26">
        <v>81183547195</v>
      </c>
      <c r="N45" s="26"/>
      <c r="O45" s="26">
        <v>78686164321</v>
      </c>
      <c r="P45" s="26"/>
      <c r="Q45" s="26">
        <f t="shared" si="1"/>
        <v>2497382874</v>
      </c>
    </row>
    <row r="46" spans="1:17" ht="21" x14ac:dyDescent="0.55000000000000004">
      <c r="A46" s="61" t="s">
        <v>63</v>
      </c>
      <c r="B46" s="62"/>
      <c r="C46" s="63">
        <v>10000</v>
      </c>
      <c r="D46" s="63"/>
      <c r="E46" s="63">
        <v>9899564355</v>
      </c>
      <c r="F46" s="63"/>
      <c r="G46" s="63">
        <v>9899564355</v>
      </c>
      <c r="H46" s="63"/>
      <c r="I46" s="63">
        <f t="shared" si="0"/>
        <v>0</v>
      </c>
      <c r="J46" s="26"/>
      <c r="K46" s="26">
        <v>10000</v>
      </c>
      <c r="L46" s="26"/>
      <c r="M46" s="26">
        <v>9899564355</v>
      </c>
      <c r="N46" s="26"/>
      <c r="O46" s="26">
        <v>9899564355</v>
      </c>
      <c r="P46" s="26"/>
      <c r="Q46" s="26">
        <f t="shared" si="1"/>
        <v>0</v>
      </c>
    </row>
    <row r="47" spans="1:17" ht="21" x14ac:dyDescent="0.55000000000000004">
      <c r="A47" s="61" t="s">
        <v>64</v>
      </c>
      <c r="B47" s="62"/>
      <c r="C47" s="63">
        <v>100000</v>
      </c>
      <c r="D47" s="63"/>
      <c r="E47" s="63">
        <v>99927500000</v>
      </c>
      <c r="F47" s="63"/>
      <c r="G47" s="63">
        <v>99927500000</v>
      </c>
      <c r="H47" s="63"/>
      <c r="I47" s="63">
        <f t="shared" si="0"/>
        <v>0</v>
      </c>
      <c r="J47" s="26"/>
      <c r="K47" s="26">
        <v>100000</v>
      </c>
      <c r="L47" s="26"/>
      <c r="M47" s="26">
        <v>99927500000</v>
      </c>
      <c r="N47" s="26"/>
      <c r="O47" s="26">
        <v>99927500000</v>
      </c>
      <c r="P47" s="26"/>
      <c r="Q47" s="26">
        <f t="shared" si="1"/>
        <v>0</v>
      </c>
    </row>
    <row r="48" spans="1:17" ht="21" x14ac:dyDescent="0.55000000000000004">
      <c r="A48" s="61" t="s">
        <v>65</v>
      </c>
      <c r="B48" s="62"/>
      <c r="C48" s="63">
        <v>99994</v>
      </c>
      <c r="D48" s="63"/>
      <c r="E48" s="63">
        <v>99979500870</v>
      </c>
      <c r="F48" s="63"/>
      <c r="G48" s="63">
        <v>99979500870</v>
      </c>
      <c r="H48" s="63"/>
      <c r="I48" s="63">
        <f t="shared" si="0"/>
        <v>0</v>
      </c>
      <c r="J48" s="26"/>
      <c r="K48" s="26">
        <v>99994</v>
      </c>
      <c r="L48" s="26"/>
      <c r="M48" s="26">
        <v>99979500870</v>
      </c>
      <c r="N48" s="26"/>
      <c r="O48" s="26">
        <v>99979506670</v>
      </c>
      <c r="P48" s="26"/>
      <c r="Q48" s="26">
        <f t="shared" si="1"/>
        <v>-5800</v>
      </c>
    </row>
    <row r="49" spans="1:17" ht="21" x14ac:dyDescent="0.55000000000000004">
      <c r="A49" s="61" t="s">
        <v>66</v>
      </c>
      <c r="B49" s="62"/>
      <c r="C49" s="63">
        <v>299352</v>
      </c>
      <c r="D49" s="63"/>
      <c r="E49" s="63">
        <v>296173533598</v>
      </c>
      <c r="F49" s="63"/>
      <c r="G49" s="63">
        <v>296173566614</v>
      </c>
      <c r="H49" s="63"/>
      <c r="I49" s="63">
        <f t="shared" si="0"/>
        <v>-33016</v>
      </c>
      <c r="J49" s="26"/>
      <c r="K49" s="26">
        <v>299352</v>
      </c>
      <c r="L49" s="26"/>
      <c r="M49" s="26">
        <v>296173533598</v>
      </c>
      <c r="N49" s="26"/>
      <c r="O49" s="26">
        <v>296173575227</v>
      </c>
      <c r="P49" s="26"/>
      <c r="Q49" s="26">
        <f t="shared" si="1"/>
        <v>-41629</v>
      </c>
    </row>
    <row r="50" spans="1:17" ht="21.75" thickBot="1" x14ac:dyDescent="0.6">
      <c r="A50" s="61" t="s">
        <v>67</v>
      </c>
      <c r="B50" s="62"/>
      <c r="C50" s="63">
        <v>500000</v>
      </c>
      <c r="D50" s="63"/>
      <c r="E50" s="63">
        <v>494691088750</v>
      </c>
      <c r="F50" s="63"/>
      <c r="G50" s="63">
        <v>494691088750</v>
      </c>
      <c r="H50" s="63"/>
      <c r="I50" s="63">
        <f t="shared" si="0"/>
        <v>0</v>
      </c>
      <c r="J50" s="26"/>
      <c r="K50" s="26">
        <v>500000</v>
      </c>
      <c r="L50" s="26"/>
      <c r="M50" s="26">
        <v>494691088750</v>
      </c>
      <c r="N50" s="26"/>
      <c r="O50" s="26">
        <v>499637077140</v>
      </c>
      <c r="P50" s="26"/>
      <c r="Q50" s="26">
        <f t="shared" si="1"/>
        <v>-4945988390</v>
      </c>
    </row>
    <row r="51" spans="1:17" ht="24.75" thickBot="1" x14ac:dyDescent="0.6">
      <c r="A51" s="5" t="s">
        <v>48</v>
      </c>
      <c r="C51" s="4" t="s">
        <v>48</v>
      </c>
      <c r="D51" s="4"/>
      <c r="E51" s="10">
        <f>SUM(E8:E50)</f>
        <v>104167444362584</v>
      </c>
      <c r="F51" s="4"/>
      <c r="G51" s="10">
        <f>SUM(G8:G50)</f>
        <v>93206273656963</v>
      </c>
      <c r="H51" s="4"/>
      <c r="I51" s="10">
        <f>SUM(I8:I50)</f>
        <v>10961170705621</v>
      </c>
      <c r="J51" s="4"/>
      <c r="K51" s="4" t="s">
        <v>48</v>
      </c>
      <c r="L51" s="4"/>
      <c r="M51" s="10">
        <f>SUM(M8:M50)</f>
        <v>104167444362584</v>
      </c>
      <c r="N51" s="4"/>
      <c r="O51" s="10">
        <f>SUM(O8:O50)</f>
        <v>96793563837401</v>
      </c>
      <c r="P51" s="4"/>
      <c r="Q51" s="10">
        <f>SUM(Q8:Q50)</f>
        <v>7373880525183</v>
      </c>
    </row>
    <row r="52" spans="1:17" ht="19.5" thickTop="1" x14ac:dyDescent="0.45"/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C7"/>
    <mergeCell ref="E7"/>
    <mergeCell ref="G7"/>
    <mergeCell ref="I7"/>
    <mergeCell ref="C6:I6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بازارگردانی مفید</vt:lpstr>
      <vt:lpstr>سهام</vt:lpstr>
      <vt:lpstr>واحد های صندوق</vt:lpstr>
      <vt:lpstr>اوراق مشارکت</vt:lpstr>
      <vt:lpstr>سپرده</vt:lpstr>
      <vt:lpstr> درآمدها</vt:lpstr>
      <vt:lpstr>سرمایه‌گذاری در سهام</vt:lpstr>
      <vt:lpstr>سرمایه‌گذاری در صندوق </vt:lpstr>
      <vt:lpstr>سرمایه‌گذاری در اوراق بهادار</vt:lpstr>
      <vt:lpstr>درآمد سپرده بانکی</vt:lpstr>
      <vt:lpstr>سایر درآمدها</vt:lpstr>
      <vt:lpstr>مبالغ تخصیص یافته</vt:lpstr>
      <vt:lpstr>درآمد سود سهام</vt:lpstr>
      <vt:lpstr>سود اوراق بهادار  </vt:lpstr>
      <vt:lpstr>سود سپرده بانکی</vt:lpstr>
      <vt:lpstr>درآمد ناشی از فروش</vt:lpstr>
      <vt:lpstr>درآمد ناشی از تغییر قیمت اوراق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Gholami, Mohamad Hossein</cp:lastModifiedBy>
  <dcterms:modified xsi:type="dcterms:W3CDTF">2026-08-26T06:17:42Z</dcterms:modified>
</cp:coreProperties>
</file>