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oh.Gholami\Documents\MyJabberFiles\a.ghayouri@emofid.com\بازارگردانی\پرتفوی\18-پرتفوی  شهریورماه منتهی به 14050631- بازارگردانی\"/>
    </mc:Choice>
  </mc:AlternateContent>
  <xr:revisionPtr revIDLastSave="0" documentId="13_ncr:1_{5103BF2B-83E8-451F-BC67-5D0730F63428}" xr6:coauthVersionLast="47" xr6:coauthVersionMax="47" xr10:uidLastSave="{00000000-0000-0000-0000-000000000000}"/>
  <bookViews>
    <workbookView xWindow="-120" yWindow="-120" windowWidth="29040" windowHeight="15720" tabRatio="954" firstSheet="4" activeTab="6" xr2:uid="{00000000-000D-0000-FFFF-FFFF00000000}"/>
  </bookViews>
  <sheets>
    <sheet name="بازارگردانی مفید" sheetId="16" r:id="rId1"/>
    <sheet name="سهام" sheetId="1" r:id="rId2"/>
    <sheet name="واحد های صندوق" sheetId="17" r:id="rId3"/>
    <sheet name="اوراق مشارکت" sheetId="3" r:id="rId4"/>
    <sheet name="سپرده " sheetId="21" r:id="rId5"/>
    <sheet name=" درآمدها" sheetId="15" r:id="rId6"/>
    <sheet name="سرمایه‌گذاری در سهام" sheetId="11" r:id="rId7"/>
    <sheet name="سرمایه‌گذاری در صندوق " sheetId="18" r:id="rId8"/>
    <sheet name="سرمایه‌گذاری در اوراق بهادار" sheetId="12" r:id="rId9"/>
    <sheet name="درآمد سپرده بانکی" sheetId="13" r:id="rId10"/>
    <sheet name="سایر درآمدها" sheetId="14" r:id="rId11"/>
    <sheet name="مبالغ تخصیص یافته" sheetId="19" r:id="rId12"/>
    <sheet name="درآمد سود سهام" sheetId="8" r:id="rId13"/>
    <sheet name="سود اوراق بهادار   " sheetId="7" r:id="rId14"/>
    <sheet name="سود سپرده بانکی" sheetId="20" r:id="rId15"/>
    <sheet name="درآمد ناشی از فروش" sheetId="10" r:id="rId16"/>
    <sheet name="درآمد ناشی از تغییر قیمت اوراق" sheetId="9" r:id="rId17"/>
  </sheets>
  <definedNames>
    <definedName name="_xlnm._FilterDatabase" localSheetId="16" hidden="1">'درآمد ناشی از تغییر قیمت اوراق'!$A$7:$Q$52</definedName>
    <definedName name="_xlnm._FilterDatabase" localSheetId="15" hidden="1">'درآمد ناشی از فروش'!$A$7:$Q$46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9" i="9" l="1"/>
  <c r="Q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51" i="9"/>
  <c r="Q8" i="9"/>
  <c r="G93" i="21"/>
  <c r="C93" i="21"/>
  <c r="I92" i="21"/>
  <c r="I91" i="21"/>
  <c r="E90" i="21"/>
  <c r="I90" i="21" s="1"/>
  <c r="I89" i="21"/>
  <c r="I88" i="21"/>
  <c r="I87" i="21"/>
  <c r="I86" i="21"/>
  <c r="I85" i="21"/>
  <c r="I84" i="21"/>
  <c r="I83" i="21"/>
  <c r="I82" i="21"/>
  <c r="I81" i="21"/>
  <c r="I80" i="21"/>
  <c r="I79" i="21"/>
  <c r="I78" i="21"/>
  <c r="I77" i="21"/>
  <c r="I76" i="21"/>
  <c r="I75" i="21"/>
  <c r="I74" i="21"/>
  <c r="I73" i="21"/>
  <c r="I72" i="21"/>
  <c r="I71" i="21"/>
  <c r="I70" i="21"/>
  <c r="I69" i="21"/>
  <c r="I68" i="21"/>
  <c r="I67" i="21"/>
  <c r="I66" i="21"/>
  <c r="I65" i="21"/>
  <c r="I64" i="21"/>
  <c r="I63" i="21"/>
  <c r="I62" i="21"/>
  <c r="I61" i="21"/>
  <c r="I60" i="21"/>
  <c r="I59" i="21"/>
  <c r="I58" i="21"/>
  <c r="I57" i="21"/>
  <c r="I56" i="21"/>
  <c r="I55" i="21"/>
  <c r="I54" i="21"/>
  <c r="I53" i="21"/>
  <c r="I52" i="21"/>
  <c r="I51" i="21"/>
  <c r="I50" i="21"/>
  <c r="I49" i="21"/>
  <c r="I48" i="21"/>
  <c r="I47" i="21"/>
  <c r="I46" i="21"/>
  <c r="I45" i="21"/>
  <c r="I44" i="21"/>
  <c r="I43" i="21"/>
  <c r="I42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M21" i="10"/>
  <c r="S10" i="8"/>
  <c r="I43" i="10"/>
  <c r="M43" i="10"/>
  <c r="I93" i="21" l="1"/>
  <c r="K93" i="21"/>
  <c r="E93" i="21"/>
  <c r="Q9" i="10"/>
  <c r="Q10" i="10"/>
  <c r="Q11" i="10"/>
  <c r="Q12" i="10"/>
  <c r="S12" i="18" s="1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8" i="10"/>
  <c r="I44" i="10"/>
  <c r="I45" i="10"/>
  <c r="I39" i="10"/>
  <c r="I40" i="10"/>
  <c r="I41" i="10"/>
  <c r="I42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4" i="10"/>
  <c r="I25" i="10"/>
  <c r="I23" i="10"/>
  <c r="I21" i="10"/>
  <c r="I22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C11" i="14"/>
  <c r="E10" i="15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E11" i="15"/>
  <c r="I9" i="13"/>
  <c r="I10" i="13"/>
  <c r="I11" i="13"/>
  <c r="I17" i="13"/>
  <c r="I18" i="13"/>
  <c r="I19" i="13"/>
  <c r="I25" i="13"/>
  <c r="I26" i="13"/>
  <c r="I27" i="13"/>
  <c r="I33" i="13"/>
  <c r="I34" i="13"/>
  <c r="I35" i="13"/>
  <c r="I41" i="13"/>
  <c r="I42" i="13"/>
  <c r="I43" i="13"/>
  <c r="I49" i="13"/>
  <c r="I50" i="13"/>
  <c r="I51" i="13"/>
  <c r="I57" i="13"/>
  <c r="I58" i="13"/>
  <c r="I59" i="13"/>
  <c r="I65" i="13"/>
  <c r="I66" i="13"/>
  <c r="I67" i="13"/>
  <c r="I73" i="13"/>
  <c r="I74" i="13"/>
  <c r="I75" i="13"/>
  <c r="I81" i="13"/>
  <c r="I82" i="13"/>
  <c r="I83" i="13"/>
  <c r="I89" i="13"/>
  <c r="I90" i="13"/>
  <c r="I91" i="13"/>
  <c r="I97" i="13"/>
  <c r="I98" i="13"/>
  <c r="I99" i="13"/>
  <c r="I105" i="13"/>
  <c r="I8" i="13"/>
  <c r="G106" i="13"/>
  <c r="I12" i="13" s="1"/>
  <c r="M9" i="20"/>
  <c r="M10" i="20"/>
  <c r="M11" i="20"/>
  <c r="M12" i="20"/>
  <c r="M13" i="20"/>
  <c r="M14" i="20"/>
  <c r="M15" i="20"/>
  <c r="M16" i="20"/>
  <c r="M17" i="20"/>
  <c r="M18" i="20"/>
  <c r="M19" i="20"/>
  <c r="M20" i="20"/>
  <c r="M21" i="20"/>
  <c r="M22" i="20"/>
  <c r="M23" i="20"/>
  <c r="M24" i="20"/>
  <c r="M25" i="20"/>
  <c r="M26" i="20"/>
  <c r="M27" i="20"/>
  <c r="M28" i="20"/>
  <c r="M29" i="20"/>
  <c r="M30" i="20"/>
  <c r="M31" i="20"/>
  <c r="M32" i="20"/>
  <c r="M33" i="20"/>
  <c r="M34" i="20"/>
  <c r="M35" i="20"/>
  <c r="M36" i="20"/>
  <c r="M37" i="20"/>
  <c r="M38" i="20"/>
  <c r="M39" i="20"/>
  <c r="M40" i="20"/>
  <c r="M41" i="20"/>
  <c r="M42" i="20"/>
  <c r="M43" i="20"/>
  <c r="M44" i="20"/>
  <c r="M45" i="20"/>
  <c r="M46" i="20"/>
  <c r="M47" i="20"/>
  <c r="M48" i="20"/>
  <c r="M49" i="20"/>
  <c r="M50" i="20"/>
  <c r="M51" i="20"/>
  <c r="M52" i="20"/>
  <c r="M53" i="20"/>
  <c r="M54" i="20"/>
  <c r="M55" i="20"/>
  <c r="M56" i="20"/>
  <c r="M57" i="20"/>
  <c r="M58" i="20"/>
  <c r="M59" i="20"/>
  <c r="M60" i="20"/>
  <c r="M61" i="20"/>
  <c r="M62" i="20"/>
  <c r="M63" i="20"/>
  <c r="M64" i="20"/>
  <c r="M65" i="20"/>
  <c r="M66" i="20"/>
  <c r="M67" i="20"/>
  <c r="M68" i="20"/>
  <c r="M69" i="20"/>
  <c r="M70" i="20"/>
  <c r="M71" i="20"/>
  <c r="M72" i="20"/>
  <c r="M73" i="20"/>
  <c r="M74" i="20"/>
  <c r="M75" i="20"/>
  <c r="M76" i="20"/>
  <c r="M77" i="20"/>
  <c r="M78" i="20"/>
  <c r="M79" i="20"/>
  <c r="M80" i="20"/>
  <c r="M81" i="20"/>
  <c r="M82" i="20"/>
  <c r="M83" i="20"/>
  <c r="M84" i="20"/>
  <c r="M85" i="20"/>
  <c r="M86" i="20"/>
  <c r="M87" i="20"/>
  <c r="M88" i="20"/>
  <c r="M89" i="20"/>
  <c r="M90" i="20"/>
  <c r="M91" i="20"/>
  <c r="M92" i="20"/>
  <c r="M93" i="20"/>
  <c r="M94" i="20"/>
  <c r="M95" i="20"/>
  <c r="M96" i="20"/>
  <c r="M97" i="20"/>
  <c r="M98" i="20"/>
  <c r="M99" i="20"/>
  <c r="M100" i="20"/>
  <c r="M101" i="20"/>
  <c r="M102" i="20"/>
  <c r="M103" i="20"/>
  <c r="M104" i="20"/>
  <c r="M105" i="20"/>
  <c r="M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104" i="20"/>
  <c r="G105" i="20"/>
  <c r="G8" i="20"/>
  <c r="M9" i="7"/>
  <c r="M10" i="7"/>
  <c r="M11" i="7"/>
  <c r="M12" i="7"/>
  <c r="M13" i="7"/>
  <c r="M14" i="7"/>
  <c r="M15" i="7"/>
  <c r="M16" i="7"/>
  <c r="M17" i="7"/>
  <c r="M18" i="7"/>
  <c r="M19" i="7"/>
  <c r="M8" i="7"/>
  <c r="G9" i="7"/>
  <c r="G10" i="7"/>
  <c r="G11" i="7"/>
  <c r="G12" i="7"/>
  <c r="G13" i="7"/>
  <c r="G14" i="7"/>
  <c r="G15" i="7"/>
  <c r="G16" i="7"/>
  <c r="G17" i="7"/>
  <c r="G18" i="7"/>
  <c r="G19" i="7"/>
  <c r="G8" i="7"/>
  <c r="K106" i="20"/>
  <c r="I106" i="20"/>
  <c r="E106" i="20"/>
  <c r="C106" i="20"/>
  <c r="C20" i="7"/>
  <c r="S9" i="8"/>
  <c r="S13" i="8" s="1"/>
  <c r="S11" i="8"/>
  <c r="S12" i="8"/>
  <c r="S8" i="8"/>
  <c r="I13" i="8"/>
  <c r="K13" i="8"/>
  <c r="M9" i="8"/>
  <c r="M13" i="8" s="1"/>
  <c r="M10" i="8"/>
  <c r="M11" i="8"/>
  <c r="M12" i="8"/>
  <c r="M8" i="8"/>
  <c r="I104" i="13" l="1"/>
  <c r="I96" i="13"/>
  <c r="I88" i="13"/>
  <c r="I80" i="13"/>
  <c r="I72" i="13"/>
  <c r="I64" i="13"/>
  <c r="I56" i="13"/>
  <c r="I48" i="13"/>
  <c r="I40" i="13"/>
  <c r="I32" i="13"/>
  <c r="I24" i="13"/>
  <c r="I16" i="13"/>
  <c r="I103" i="13"/>
  <c r="I95" i="13"/>
  <c r="I87" i="13"/>
  <c r="I79" i="13"/>
  <c r="I71" i="13"/>
  <c r="I63" i="13"/>
  <c r="I55" i="13"/>
  <c r="I47" i="13"/>
  <c r="I39" i="13"/>
  <c r="I31" i="13"/>
  <c r="I23" i="13"/>
  <c r="I15" i="13"/>
  <c r="I102" i="13"/>
  <c r="I94" i="13"/>
  <c r="I86" i="13"/>
  <c r="I78" i="13"/>
  <c r="I70" i="13"/>
  <c r="I62" i="13"/>
  <c r="I54" i="13"/>
  <c r="I46" i="13"/>
  <c r="I38" i="13"/>
  <c r="I30" i="13"/>
  <c r="I22" i="13"/>
  <c r="I14" i="13"/>
  <c r="I101" i="13"/>
  <c r="I93" i="13"/>
  <c r="I85" i="13"/>
  <c r="I77" i="13"/>
  <c r="I69" i="13"/>
  <c r="I61" i="13"/>
  <c r="I53" i="13"/>
  <c r="I45" i="13"/>
  <c r="I37" i="13"/>
  <c r="I29" i="13"/>
  <c r="I21" i="13"/>
  <c r="I13" i="13"/>
  <c r="I106" i="13" s="1"/>
  <c r="I100" i="13"/>
  <c r="I92" i="13"/>
  <c r="I84" i="13"/>
  <c r="I76" i="13"/>
  <c r="I68" i="13"/>
  <c r="I60" i="13"/>
  <c r="I52" i="13"/>
  <c r="I44" i="13"/>
  <c r="I36" i="13"/>
  <c r="I28" i="13"/>
  <c r="I20" i="13"/>
  <c r="I19" i="12"/>
  <c r="Q10" i="12"/>
  <c r="S23" i="18"/>
  <c r="S15" i="18"/>
  <c r="I13" i="18"/>
  <c r="I18" i="12"/>
  <c r="S16" i="18"/>
  <c r="S24" i="18"/>
  <c r="I23" i="18"/>
  <c r="Q18" i="12"/>
  <c r="S19" i="18"/>
  <c r="S11" i="18"/>
  <c r="I9" i="18"/>
  <c r="I17" i="18"/>
  <c r="I13" i="11"/>
  <c r="I11" i="12"/>
  <c r="Q20" i="12"/>
  <c r="Q12" i="12"/>
  <c r="S31" i="18"/>
  <c r="I36" i="18"/>
  <c r="I12" i="18"/>
  <c r="S8" i="18"/>
  <c r="S30" i="18"/>
  <c r="S22" i="18"/>
  <c r="S14" i="18"/>
  <c r="I28" i="18"/>
  <c r="S34" i="18"/>
  <c r="S26" i="18"/>
  <c r="S18" i="18"/>
  <c r="S10" i="18"/>
  <c r="S33" i="18"/>
  <c r="S25" i="18"/>
  <c r="S17" i="18"/>
  <c r="S9" i="18"/>
  <c r="I12" i="12"/>
  <c r="Q21" i="12"/>
  <c r="Q13" i="12"/>
  <c r="I15" i="18"/>
  <c r="I20" i="12"/>
  <c r="I37" i="18"/>
  <c r="I16" i="18"/>
  <c r="S9" i="11"/>
  <c r="I24" i="18"/>
  <c r="I10" i="12"/>
  <c r="Q19" i="12"/>
  <c r="Q11" i="12"/>
  <c r="I31" i="18"/>
  <c r="I21" i="18"/>
  <c r="I10" i="18"/>
  <c r="S28" i="18"/>
  <c r="S20" i="18"/>
  <c r="Q16" i="12"/>
  <c r="I8" i="11"/>
  <c r="S12" i="11"/>
  <c r="I29" i="18"/>
  <c r="I23" i="12"/>
  <c r="I13" i="12"/>
  <c r="Q14" i="12"/>
  <c r="Q9" i="12"/>
  <c r="I21" i="12"/>
  <c r="I33" i="18"/>
  <c r="I22" i="18"/>
  <c r="I11" i="18"/>
  <c r="I9" i="11"/>
  <c r="S13" i="11"/>
  <c r="I30" i="18"/>
  <c r="I19" i="18"/>
  <c r="S35" i="18"/>
  <c r="S27" i="18"/>
  <c r="I15" i="12"/>
  <c r="Q8" i="12"/>
  <c r="I17" i="12"/>
  <c r="I20" i="18"/>
  <c r="I14" i="18"/>
  <c r="I32" i="18"/>
  <c r="I22" i="12"/>
  <c r="I35" i="18"/>
  <c r="I8" i="12"/>
  <c r="I14" i="12"/>
  <c r="I9" i="12"/>
  <c r="Q23" i="12"/>
  <c r="Q15" i="12"/>
  <c r="I18" i="18"/>
  <c r="S11" i="11"/>
  <c r="Q22" i="12"/>
  <c r="I25" i="18"/>
  <c r="S10" i="11"/>
  <c r="I27" i="18"/>
  <c r="S32" i="18"/>
  <c r="I26" i="18"/>
  <c r="I8" i="18"/>
  <c r="I11" i="11"/>
  <c r="I12" i="11"/>
  <c r="S8" i="11"/>
  <c r="S37" i="18"/>
  <c r="S29" i="18"/>
  <c r="S21" i="18"/>
  <c r="S13" i="18"/>
  <c r="I34" i="18"/>
  <c r="I10" i="11"/>
  <c r="S36" i="18"/>
  <c r="I16" i="12"/>
  <c r="Q17" i="12"/>
  <c r="G106" i="20"/>
  <c r="M106" i="20"/>
  <c r="Q38" i="18"/>
  <c r="O38" i="18"/>
  <c r="M38" i="18"/>
  <c r="G38" i="18"/>
  <c r="E38" i="18"/>
  <c r="C38" i="18"/>
  <c r="G14" i="11" l="1"/>
  <c r="I14" i="11"/>
  <c r="E7" i="15" s="1"/>
  <c r="S38" i="18"/>
  <c r="U15" i="18" s="1"/>
  <c r="I38" i="18"/>
  <c r="K26" i="18" s="1"/>
  <c r="K37" i="18" l="1"/>
  <c r="K20" i="18"/>
  <c r="U17" i="18"/>
  <c r="K24" i="18"/>
  <c r="U32" i="18"/>
  <c r="U30" i="18"/>
  <c r="U27" i="18"/>
  <c r="U23" i="18"/>
  <c r="U19" i="18"/>
  <c r="K32" i="18"/>
  <c r="U18" i="18"/>
  <c r="U34" i="18"/>
  <c r="U29" i="18"/>
  <c r="U28" i="18"/>
  <c r="U26" i="18"/>
  <c r="U16" i="18"/>
  <c r="U20" i="18"/>
  <c r="U22" i="18"/>
  <c r="U25" i="18"/>
  <c r="U11" i="18"/>
  <c r="K9" i="11"/>
  <c r="U24" i="18"/>
  <c r="K13" i="11"/>
  <c r="K36" i="18"/>
  <c r="K27" i="18"/>
  <c r="K12" i="18"/>
  <c r="K18" i="18"/>
  <c r="K14" i="18"/>
  <c r="K16" i="18"/>
  <c r="K29" i="18"/>
  <c r="K21" i="18"/>
  <c r="K15" i="18"/>
  <c r="K17" i="18"/>
  <c r="K11" i="18"/>
  <c r="K8" i="18"/>
  <c r="K35" i="18"/>
  <c r="U13" i="18"/>
  <c r="U36" i="18"/>
  <c r="U33" i="18"/>
  <c r="K33" i="18"/>
  <c r="K31" i="18"/>
  <c r="K19" i="18"/>
  <c r="K13" i="18"/>
  <c r="K28" i="18"/>
  <c r="K8" i="11"/>
  <c r="K10" i="11"/>
  <c r="K10" i="18"/>
  <c r="K12" i="11"/>
  <c r="K11" i="11"/>
  <c r="K34" i="18"/>
  <c r="E8" i="15"/>
  <c r="K9" i="18"/>
  <c r="K23" i="18"/>
  <c r="K30" i="18"/>
  <c r="U9" i="18"/>
  <c r="U35" i="18"/>
  <c r="U21" i="18"/>
  <c r="U8" i="18"/>
  <c r="U10" i="18"/>
  <c r="U14" i="18"/>
  <c r="U37" i="18"/>
  <c r="U31" i="18"/>
  <c r="U12" i="18"/>
  <c r="K22" i="18"/>
  <c r="K25" i="18"/>
  <c r="U38" i="18" l="1"/>
  <c r="K14" i="11"/>
  <c r="K38" i="18"/>
  <c r="Y25" i="3" l="1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10" i="3"/>
  <c r="Q11" i="3"/>
  <c r="Q9" i="3"/>
  <c r="Y15" i="1"/>
  <c r="W15" i="1"/>
  <c r="U15" i="1"/>
  <c r="O15" i="1"/>
  <c r="K15" i="1"/>
  <c r="G15" i="1"/>
  <c r="E15" i="1"/>
  <c r="Q11" i="1"/>
  <c r="Q12" i="1"/>
  <c r="Q13" i="1"/>
  <c r="Q14" i="1"/>
  <c r="Q10" i="1"/>
  <c r="Y37" i="17"/>
  <c r="W37" i="17"/>
  <c r="U37" i="17"/>
  <c r="O37" i="17"/>
  <c r="K37" i="17"/>
  <c r="G37" i="17"/>
  <c r="E37" i="17"/>
  <c r="E11" i="14" l="1"/>
  <c r="C106" i="13"/>
  <c r="Q24" i="12"/>
  <c r="O24" i="12"/>
  <c r="M24" i="12"/>
  <c r="K24" i="12"/>
  <c r="I24" i="12"/>
  <c r="E9" i="15" s="1"/>
  <c r="G24" i="12"/>
  <c r="E24" i="12"/>
  <c r="C24" i="12"/>
  <c r="S14" i="11"/>
  <c r="Q14" i="11"/>
  <c r="O14" i="11"/>
  <c r="M14" i="11"/>
  <c r="E14" i="11"/>
  <c r="C14" i="11"/>
  <c r="Q46" i="10"/>
  <c r="O46" i="10"/>
  <c r="M46" i="10"/>
  <c r="I46" i="10"/>
  <c r="G46" i="10"/>
  <c r="E46" i="10"/>
  <c r="Q52" i="9"/>
  <c r="O52" i="9"/>
  <c r="M52" i="9"/>
  <c r="I52" i="9"/>
  <c r="G52" i="9"/>
  <c r="E52" i="9"/>
  <c r="Q13" i="8"/>
  <c r="O13" i="8"/>
  <c r="M20" i="7"/>
  <c r="K20" i="7"/>
  <c r="I20" i="7"/>
  <c r="G20" i="7"/>
  <c r="E20" i="7"/>
  <c r="W25" i="3"/>
  <c r="U25" i="3"/>
  <c r="O25" i="3"/>
  <c r="K25" i="3"/>
  <c r="G25" i="3"/>
  <c r="E25" i="3"/>
  <c r="E10" i="13" l="1"/>
  <c r="E18" i="13"/>
  <c r="E26" i="13"/>
  <c r="E34" i="13"/>
  <c r="E42" i="13"/>
  <c r="E50" i="13"/>
  <c r="E58" i="13"/>
  <c r="E66" i="13"/>
  <c r="E74" i="13"/>
  <c r="E82" i="13"/>
  <c r="E90" i="13"/>
  <c r="E98" i="13"/>
  <c r="E8" i="13"/>
  <c r="E11" i="13"/>
  <c r="E19" i="13"/>
  <c r="E27" i="13"/>
  <c r="E35" i="13"/>
  <c r="E43" i="13"/>
  <c r="E51" i="13"/>
  <c r="E59" i="13"/>
  <c r="E67" i="13"/>
  <c r="E75" i="13"/>
  <c r="E83" i="13"/>
  <c r="E91" i="13"/>
  <c r="E99" i="13"/>
  <c r="E23" i="13"/>
  <c r="E104" i="13"/>
  <c r="E17" i="13"/>
  <c r="E81" i="13"/>
  <c r="E12" i="13"/>
  <c r="E20" i="13"/>
  <c r="E28" i="13"/>
  <c r="E36" i="13"/>
  <c r="E44" i="13"/>
  <c r="E52" i="13"/>
  <c r="E60" i="13"/>
  <c r="E68" i="13"/>
  <c r="E76" i="13"/>
  <c r="E84" i="13"/>
  <c r="E92" i="13"/>
  <c r="E100" i="13"/>
  <c r="E31" i="13"/>
  <c r="E47" i="13"/>
  <c r="E63" i="13"/>
  <c r="E79" i="13"/>
  <c r="E95" i="13"/>
  <c r="E16" i="13"/>
  <c r="E24" i="13"/>
  <c r="E40" i="13"/>
  <c r="E56" i="13"/>
  <c r="E88" i="13"/>
  <c r="E25" i="13"/>
  <c r="E41" i="13"/>
  <c r="E65" i="13"/>
  <c r="E89" i="13"/>
  <c r="E105" i="13"/>
  <c r="E13" i="13"/>
  <c r="E21" i="13"/>
  <c r="E29" i="13"/>
  <c r="E37" i="13"/>
  <c r="E45" i="13"/>
  <c r="E53" i="13"/>
  <c r="E61" i="13"/>
  <c r="E69" i="13"/>
  <c r="E77" i="13"/>
  <c r="E85" i="13"/>
  <c r="E93" i="13"/>
  <c r="E101" i="13"/>
  <c r="E15" i="13"/>
  <c r="E39" i="13"/>
  <c r="E55" i="13"/>
  <c r="E71" i="13"/>
  <c r="E87" i="13"/>
  <c r="E103" i="13"/>
  <c r="E32" i="13"/>
  <c r="E48" i="13"/>
  <c r="E64" i="13"/>
  <c r="E72" i="13"/>
  <c r="E80" i="13"/>
  <c r="E96" i="13"/>
  <c r="E9" i="13"/>
  <c r="E33" i="13"/>
  <c r="E49" i="13"/>
  <c r="E57" i="13"/>
  <c r="E73" i="13"/>
  <c r="E97" i="13"/>
  <c r="E14" i="13"/>
  <c r="E22" i="13"/>
  <c r="E30" i="13"/>
  <c r="E38" i="13"/>
  <c r="E46" i="13"/>
  <c r="E54" i="13"/>
  <c r="E62" i="13"/>
  <c r="E70" i="13"/>
  <c r="E78" i="13"/>
  <c r="E86" i="13"/>
  <c r="E94" i="13"/>
  <c r="E102" i="13"/>
  <c r="E12" i="15"/>
  <c r="I12" i="15"/>
  <c r="U10" i="11"/>
  <c r="U11" i="11"/>
  <c r="U12" i="11"/>
  <c r="U13" i="11"/>
  <c r="U9" i="11"/>
  <c r="U8" i="11"/>
  <c r="E106" i="13" l="1"/>
  <c r="G9" i="15"/>
  <c r="G8" i="15"/>
  <c r="G10" i="15"/>
  <c r="G7" i="15"/>
  <c r="G11" i="15"/>
  <c r="U14" i="11"/>
  <c r="G12" i="15" l="1"/>
</calcChain>
</file>

<file path=xl/sharedStrings.xml><?xml version="1.0" encoding="utf-8"?>
<sst xmlns="http://schemas.openxmlformats.org/spreadsheetml/2006/main" count="1710" uniqueCount="173">
  <si>
    <t>صندوق سرمایه‌گذاری اختصاصی بازارگردانی مفید</t>
  </si>
  <si>
    <t>صورت وضعیت پورتفوی</t>
  </si>
  <si>
    <t>برای ماه منتهی به 1405/06/31</t>
  </si>
  <si>
    <t>نام شرکت</t>
  </si>
  <si>
    <t>1405/05/31</t>
  </si>
  <si>
    <t>تغییرات طی دوره</t>
  </si>
  <si>
    <t>1405/06/31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</si>
  <si>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</si>
  <si>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</si>
  <si>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</si>
  <si>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</si>
  <si>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</si>
  <si>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</si>
  <si>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</si>
  <si>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</si>
  <si>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طلای عیار مفید</t>
  </si>
  <si>
    <t>صندوق س توسعه فولاد- ثابت</t>
  </si>
  <si>
    <t>صندوق س.توسعه اندوخته آینده-س</t>
  </si>
  <si>
    <t>بانک خاورمیانه</t>
  </si>
  <si>
    <t>صندوق ارمغان فیروزه آسیا-ثابت</t>
  </si>
  <si>
    <t>صندوق س شاخصی آرام مفید</t>
  </si>
  <si>
    <t>صندوق س. آوند مفید-د</t>
  </si>
  <si>
    <t>صندوق س صنایع مفید1- بخشی</t>
  </si>
  <si>
    <t>صندوق س. آرمان آتی کوثر-د</t>
  </si>
  <si>
    <t>صندوق س صنایع مفید2-بخشی</t>
  </si>
  <si>
    <t>صندوق س صنایع مفید3- بخشی</t>
  </si>
  <si>
    <t>ص.س.درآمد ثابت کیمیا-د</t>
  </si>
  <si>
    <t>صندوق س. اهرمی توان مفید-س</t>
  </si>
  <si>
    <t>صندوق س آوای فردای زاگرس-ثابت</t>
  </si>
  <si>
    <t>صندوق س صنایع مفید4-بخشی</t>
  </si>
  <si>
    <t>صندوق س صنایع مفید5-بخشی</t>
  </si>
  <si>
    <t>صندوق س نگین سامان-ثابت</t>
  </si>
  <si>
    <t>صندوق س صنایع مفید6- بخشی</t>
  </si>
  <si>
    <t>صندوق سرمایه گذاری ماهور-ثابت</t>
  </si>
  <si>
    <t>صندوق س یاقوت آگاه-ثابت</t>
  </si>
  <si>
    <t>معدنکاران نسوز</t>
  </si>
  <si>
    <t>صندوق س. شاخصی هم وزن همسنگ-س</t>
  </si>
  <si>
    <t>ح.بیمه زندگی مفید</t>
  </si>
  <si>
    <t>صندوق س سپر سرمایه بیدار- ثابت</t>
  </si>
  <si>
    <t>صندوق س. با درآمد ثابت کیان</t>
  </si>
  <si>
    <t>مجتمع کاشی و سنگ پرسپولیس یزد</t>
  </si>
  <si>
    <t>صندوق س نوع دوم افق آتی-ثابت</t>
  </si>
  <si>
    <t>کولان سل</t>
  </si>
  <si>
    <t>صندوق س.اعتماد آفرین پارسیان-د</t>
  </si>
  <si>
    <t>صندوق س. ثبات ویستا -د</t>
  </si>
  <si>
    <t>صندوق س.درآمد ثابت پاسارگاد-د</t>
  </si>
  <si>
    <t>صندوق س.درآمد ثابت کارآمد-د</t>
  </si>
  <si>
    <t/>
  </si>
  <si>
    <t>اطلاعات اوراق بهادار با درآمد ثابت</t>
  </si>
  <si>
    <t>نام اوراق</t>
  </si>
  <si>
    <t>قیمت بازار هر ورقه</t>
  </si>
  <si>
    <t>سلف موازی میلگرد تبریز</t>
  </si>
  <si>
    <t>سلف استاندارد خودروی کرمان</t>
  </si>
  <si>
    <t>سلف شیرفرادما سولیکو</t>
  </si>
  <si>
    <t>سلف موازی هیدروکربن آفتاب054</t>
  </si>
  <si>
    <t>صکوک مرابحه دعبید69-3ماهه23%</t>
  </si>
  <si>
    <t>مرابحه شهر فرش-مفید060921</t>
  </si>
  <si>
    <t>مرابحه اورند پیشرو-مفید051118</t>
  </si>
  <si>
    <t>اجاره اهداف مفید 14070531</t>
  </si>
  <si>
    <t>مرابحه طبیعت سبز-مفید060920</t>
  </si>
  <si>
    <t>مشارکت ش قم0612-3 ماهه 20.5%</t>
  </si>
  <si>
    <t>صکوک مرابحه پاکشو603-3ماهه23%</t>
  </si>
  <si>
    <t>مرابحه طبیعت سبز-مفید070311</t>
  </si>
  <si>
    <t>صکوک مرابحه شدوص810-3ماهه23%</t>
  </si>
  <si>
    <t>صکوک مرابحه دعبید802-3ماهه23%</t>
  </si>
  <si>
    <t>صکوک مرابحه دعبید803-بدون ضامن</t>
  </si>
  <si>
    <t>صکوک مرابحه گل گهر760-3ماهه23%</t>
  </si>
  <si>
    <t>درصد به کل دارایی‌ها</t>
  </si>
  <si>
    <t>سپرده</t>
  </si>
  <si>
    <t>مبلغ</t>
  </si>
  <si>
    <t>افزایش</t>
  </si>
  <si>
    <t>کاهش</t>
  </si>
  <si>
    <t>بانک پاسارگاد هفت تیر</t>
  </si>
  <si>
    <t>بانک خاورمیانه ظفر</t>
  </si>
  <si>
    <t>بانک خاورمیانه آفریقا</t>
  </si>
  <si>
    <t>بانک تجارت کار</t>
  </si>
  <si>
    <t>بانک شهر مرکزی قم</t>
  </si>
  <si>
    <t>بانک ملی بورس اوراق بهادار</t>
  </si>
  <si>
    <t>بانک تجارت حافظ جنوبی</t>
  </si>
  <si>
    <t>بانک ملت مستقل مرکزی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</si>
  <si>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</si>
  <si>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</si>
  <si>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</si>
  <si>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</si>
  <si>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</si>
  <si>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</si>
  <si>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</si>
  <si>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</si>
  <si>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</si>
  <si>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</si>
  <si>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</si>
  <si>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</si>
  <si>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</si>
  <si>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</si>
  <si>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1405/04/31</t>
  </si>
  <si>
    <t>1405/05/27</t>
  </si>
  <si>
    <t>1405/04/22</t>
  </si>
  <si>
    <t>بیمه زندگی مفید</t>
  </si>
  <si>
    <t>1405/05/04</t>
  </si>
  <si>
    <t>1405/04/10</t>
  </si>
  <si>
    <t>بهای فروش</t>
  </si>
  <si>
    <t>ارزش دفتری</t>
  </si>
  <si>
    <t>سود و زیان ناشی از تغییر قیمت</t>
  </si>
  <si>
    <t>سود و زیان ناشی از فروش</t>
  </si>
  <si>
    <t>نیان الکترونیک</t>
  </si>
  <si>
    <t>صندوق س. لبخند فارابی-د</t>
  </si>
  <si>
    <t>صندوق تداوم اطمینان تمدن-ثابت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</si>
  <si>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</si>
  <si>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</si>
  <si>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</si>
  <si>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</si>
  <si>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</si>
  <si>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</si>
  <si>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</si>
  <si>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</si>
  <si>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</si>
  <si>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</si>
  <si>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</si>
  <si>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سایر درآمدها برای تنزیل سود سهام</t>
  </si>
  <si>
    <t>سرمایه‌گذاری در اوراق بهادار</t>
  </si>
  <si>
    <t>1- سرمایه گذاری ها</t>
  </si>
  <si>
    <t>1-1-سرمایه‌گذاری در سهام و حق تقدم سهام</t>
  </si>
  <si>
    <t>1405/06/01</t>
  </si>
  <si>
    <t>3-1-سرمایه‌گذاری در اوراق بهادار با درآمد ثابت یا علی‌الحساب</t>
  </si>
  <si>
    <t>4-1- سرمایه‌گذاری در  سپرده‌ بانکی</t>
  </si>
  <si>
    <t>یادداشت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</si>
  <si>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</si>
  <si>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</si>
  <si>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</si>
  <si>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</si>
  <si>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3-2</t>
  </si>
  <si>
    <t>درآمد حاصل از سرمایه گذاری در سپرده بانکی و گواهی سپرده</t>
  </si>
  <si>
    <t>4-2</t>
  </si>
  <si>
    <t>5-2</t>
  </si>
  <si>
    <t>طی شهریور ماه</t>
  </si>
  <si>
    <t>از ابتدای سال مالی تا پایان شهریور ماه</t>
  </si>
  <si>
    <t>جزئیات قراردادهای خرید و نگهداری اوراق با درآمد ثابت</t>
  </si>
  <si>
    <t>شرح</t>
  </si>
  <si>
    <t>نوع ارتباط با طرف قرارداد</t>
  </si>
  <si>
    <t>مبلغ اوراق بهادار واگذار شده</t>
  </si>
  <si>
    <t>بهای تمام شده درآمد عملیاتی/ هزینه بازارگردانی و تعهد پذیره نویسی</t>
  </si>
  <si>
    <t>میانگین نرخ بازده تا سر رسید اوراق بهادار</t>
  </si>
  <si>
    <t>هزینه  کارمزد خرید و نگهداری اوراق صعبید069 - صندوق حامی</t>
  </si>
  <si>
    <t>فروشنده</t>
  </si>
  <si>
    <t>هزینه کارمزد خرید و نگهداری اوراق اورند پیشرو052 -صندوق حامی</t>
  </si>
  <si>
    <t>هزینه کارمزد خرید و نگهداری اوراق اورند پیشرو052 -صندوق آوند</t>
  </si>
  <si>
    <t>هزینه کارمزد خرید و نگهداری اوراق اهداف 073 -  صندوق حامی</t>
  </si>
  <si>
    <t>هزینه کارمزد خرید و نگهداری اوراق صکشو603 - صندوق اندوخته ملت</t>
  </si>
  <si>
    <t>هزینه  کارمزد خرید و نگهداری اوراق صعبید069 - صندوق آوند</t>
  </si>
  <si>
    <t>هزینه کارمزد خرید و نگهداری اوراق عکرمان - صندوق حامی 2</t>
  </si>
  <si>
    <t>هزینه کارمزد خرید و نگهداری اوراق عکرمان - صندوق آوند</t>
  </si>
  <si>
    <t>هزینه کارمزد خرید و نگهداری اوراق سهیدرو - صندوق حامی</t>
  </si>
  <si>
    <t>هزینه کارمزد خرید و نگهداری اوراق طبیعت066 - صندوق آوند</t>
  </si>
  <si>
    <t>هزینه کارمزد خرید و نگهداری اوراق اهداف 073 -  صندوق آوند</t>
  </si>
  <si>
    <t>هزینه کارمزد خرید و نگهداری اوراق شهرداری قم - صندوق آوند</t>
  </si>
  <si>
    <t>هزینه کارمزد خرید و نگهداری اوراق شهرداری قم - صندوق حامی</t>
  </si>
  <si>
    <t>هزینه کارمزد خرید و نگهداری اوراق صعبید803- صندوق حامی یکم</t>
  </si>
  <si>
    <t>هزینه کارمزد خرید و نگهداری اوراق صعبید803- صندوق حامی دوم</t>
  </si>
  <si>
    <t>هزینه کارمزد خرید و نگهداری اوراق صعبید803- صندوق آوند</t>
  </si>
  <si>
    <t>هزینه کارمزد خرید و نگهداری اوراق صعبید803- صندوق پاسارگاد</t>
  </si>
  <si>
    <t>از ابتدای سال مالی تا پایان شهریورماه</t>
  </si>
  <si>
    <t>سود اوراق بهادار با درآمد ثابت</t>
  </si>
  <si>
    <t>5-2-سایر درآمدها:</t>
  </si>
  <si>
    <t>سایر درآمدهای تنزیل سود بانک</t>
  </si>
  <si>
    <t>درآمد حاصل از کارمزد بازارگردانی</t>
  </si>
  <si>
    <t>از ابتدای سال مالی</t>
  </si>
  <si>
    <t>تا پایان شهریور ماه</t>
  </si>
  <si>
    <t>1-2-درآمد حاصل از سرمایه­گذاری در سهام و حق تقدم سهام:</t>
  </si>
  <si>
    <t>2-2-درآمد حاصل از سرمایه­گذاری در واحدهای صندوق:</t>
  </si>
  <si>
    <t>3-2-درآمد حاصل از سرمایه­گذاری در اوراق بهادار با درآمد ثابت:</t>
  </si>
  <si>
    <t>4-2-درآمد حاصل از سرمایه­گذاری در سپرده بانکی و گواهی سپرده:</t>
  </si>
  <si>
    <t>سود سپرده بانکی</t>
  </si>
  <si>
    <t>2-1-سرمایه‌گذاری در واحدهای صندوق های سرمایه گذاری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</si>
</sst>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-;\(#,##0\)"/>
    <numFmt numFmtId="165" formatCode="#,##0;\(#,##0\)"/>
  </numFmts>
  <fonts count="22" x14ac:knownFonts="1">
    <font>
      <sz val="11"/>
      <name val="Calibri"/>
    </font>
    <font>
      <sz val="11"/>
      <color theme="1"/>
      <name val="Arial"/>
      <family val="2"/>
      <charset val="178"/>
      <scheme val="minor"/>
    </font>
    <font>
      <sz val="12"/>
      <name val="B Nazanin"/>
      <charset val="178"/>
    </font>
    <font>
      <sz val="11"/>
      <name val="Calibri"/>
      <family val="2"/>
    </font>
    <font>
      <b/>
      <sz val="16"/>
      <color rgb="FF000000"/>
      <name val="B Nazanin"/>
      <charset val="178"/>
    </font>
    <font>
      <sz val="12"/>
      <name val="B Nazanin"/>
      <charset val="178"/>
    </font>
    <font>
      <b/>
      <sz val="14"/>
      <color rgb="FF0062AC"/>
      <name val="B Titr"/>
      <charset val="178"/>
    </font>
    <font>
      <sz val="14"/>
      <color theme="1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sz val="14"/>
      <name val="B Nazanin"/>
      <charset val="178"/>
    </font>
    <font>
      <b/>
      <sz val="12"/>
      <color rgb="FF0062AC"/>
      <name val="B Titr"/>
      <charset val="178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sz val="16"/>
      <name val="B Mitra"/>
      <charset val="178"/>
    </font>
    <font>
      <b/>
      <sz val="16"/>
      <color rgb="FF000000"/>
      <name val="B Mitra"/>
      <charset val="178"/>
    </font>
    <font>
      <b/>
      <sz val="16"/>
      <name val="B Mitra"/>
      <charset val="178"/>
    </font>
    <font>
      <sz val="12"/>
      <color theme="1"/>
      <name val="B Mitra"/>
      <charset val="178"/>
    </font>
    <font>
      <sz val="16"/>
      <color theme="1"/>
      <name val="B Mitra"/>
      <charset val="178"/>
    </font>
    <font>
      <sz val="14"/>
      <color theme="1"/>
      <name val="Arial"/>
      <family val="2"/>
      <charset val="178"/>
      <scheme val="minor"/>
    </font>
    <font>
      <sz val="10"/>
      <color rgb="FF000000"/>
      <name val="Arial"/>
      <family val="2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1" fillId="0" borderId="0"/>
    <xf numFmtId="0" fontId="20" fillId="0" borderId="0"/>
    <xf numFmtId="0" fontId="3" fillId="0" borderId="0"/>
    <xf numFmtId="9" fontId="3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readingOrder="2"/>
    </xf>
    <xf numFmtId="0" fontId="7" fillId="0" borderId="0" xfId="0" applyFont="1"/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0" fontId="5" fillId="0" borderId="0" xfId="1" applyNumberFormat="1" applyFont="1" applyAlignment="1">
      <alignment horizontal="center"/>
    </xf>
    <xf numFmtId="164" fontId="10" fillId="0" borderId="0" xfId="0" applyNumberFormat="1" applyFont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10" fontId="10" fillId="0" borderId="2" xfId="1" applyNumberFormat="1" applyFont="1" applyBorder="1" applyAlignment="1">
      <alignment horizontal="center" vertical="center"/>
    </xf>
    <xf numFmtId="0" fontId="11" fillId="0" borderId="0" xfId="0" applyFont="1" applyAlignment="1">
      <alignment vertical="center" readingOrder="2"/>
    </xf>
    <xf numFmtId="0" fontId="12" fillId="0" borderId="0" xfId="0" applyFont="1" applyAlignment="1">
      <alignment horizontal="center"/>
    </xf>
    <xf numFmtId="0" fontId="13" fillId="0" borderId="0" xfId="0" applyFont="1"/>
    <xf numFmtId="10" fontId="10" fillId="0" borderId="2" xfId="2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8" fillId="0" borderId="0" xfId="0" applyFont="1"/>
    <xf numFmtId="10" fontId="5" fillId="0" borderId="0" xfId="2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3" fontId="8" fillId="0" borderId="2" xfId="0" applyNumberFormat="1" applyFont="1" applyBorder="1" applyAlignment="1">
      <alignment horizontal="center"/>
    </xf>
    <xf numFmtId="10" fontId="8" fillId="0" borderId="2" xfId="0" applyNumberFormat="1" applyFont="1" applyBorder="1" applyAlignment="1">
      <alignment horizontal="center"/>
    </xf>
    <xf numFmtId="3" fontId="5" fillId="0" borderId="0" xfId="0" applyNumberFormat="1" applyFont="1"/>
    <xf numFmtId="164" fontId="5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4" fillId="0" borderId="0" xfId="3" applyFont="1" applyAlignment="1">
      <alignment vertical="center"/>
    </xf>
    <xf numFmtId="0" fontId="5" fillId="0" borderId="0" xfId="3" applyFont="1"/>
    <xf numFmtId="0" fontId="14" fillId="0" borderId="0" xfId="3" applyFont="1"/>
    <xf numFmtId="0" fontId="15" fillId="0" borderId="3" xfId="3" applyFont="1" applyBorder="1" applyAlignment="1">
      <alignment horizontal="center" vertical="center"/>
    </xf>
    <xf numFmtId="0" fontId="16" fillId="0" borderId="0" xfId="3" applyFont="1"/>
    <xf numFmtId="0" fontId="15" fillId="0" borderId="3" xfId="3" applyFont="1" applyBorder="1" applyAlignment="1">
      <alignment horizontal="center" vertical="center" wrapText="1"/>
    </xf>
    <xf numFmtId="0" fontId="14" fillId="0" borderId="4" xfId="3" applyFont="1" applyBorder="1"/>
    <xf numFmtId="3" fontId="14" fillId="0" borderId="4" xfId="3" applyNumberFormat="1" applyFont="1" applyBorder="1" applyAlignment="1">
      <alignment horizontal="center"/>
    </xf>
    <xf numFmtId="0" fontId="14" fillId="0" borderId="4" xfId="3" applyFont="1" applyBorder="1" applyAlignment="1">
      <alignment horizontal="center"/>
    </xf>
    <xf numFmtId="0" fontId="17" fillId="0" borderId="4" xfId="4" applyFont="1" applyBorder="1" applyAlignment="1">
      <alignment horizontal="center" vertical="center" wrapText="1" readingOrder="2"/>
    </xf>
    <xf numFmtId="0" fontId="4" fillId="0" borderId="0" xfId="3" applyFont="1" applyAlignment="1">
      <alignment horizontal="center" vertical="center"/>
    </xf>
    <xf numFmtId="165" fontId="18" fillId="0" borderId="0" xfId="3" applyNumberFormat="1" applyFont="1" applyAlignment="1">
      <alignment horizontal="center" vertical="center" readingOrder="2"/>
    </xf>
    <xf numFmtId="10" fontId="14" fillId="0" borderId="0" xfId="2" applyNumberFormat="1" applyFont="1" applyAlignment="1">
      <alignment horizontal="center"/>
    </xf>
    <xf numFmtId="10" fontId="18" fillId="0" borderId="0" xfId="2" applyNumberFormat="1" applyFont="1" applyBorder="1" applyAlignment="1">
      <alignment horizontal="center" vertical="center" readingOrder="2"/>
    </xf>
    <xf numFmtId="0" fontId="8" fillId="0" borderId="0" xfId="3" applyFont="1"/>
    <xf numFmtId="3" fontId="14" fillId="0" borderId="0" xfId="3" applyNumberFormat="1" applyFont="1" applyAlignment="1">
      <alignment horizontal="center"/>
    </xf>
    <xf numFmtId="10" fontId="14" fillId="0" borderId="0" xfId="2" applyNumberFormat="1" applyFont="1" applyBorder="1" applyAlignment="1">
      <alignment horizontal="center"/>
    </xf>
    <xf numFmtId="3" fontId="5" fillId="0" borderId="0" xfId="3" applyNumberFormat="1" applyFont="1"/>
    <xf numFmtId="0" fontId="6" fillId="0" borderId="0" xfId="0" applyFont="1" applyAlignment="1">
      <alignment vertical="center" readingOrder="2"/>
    </xf>
    <xf numFmtId="0" fontId="19" fillId="0" borderId="0" xfId="0" applyFont="1"/>
    <xf numFmtId="9" fontId="10" fillId="0" borderId="2" xfId="2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64" fontId="2" fillId="0" borderId="0" xfId="0" applyNumberFormat="1" applyFont="1"/>
    <xf numFmtId="164" fontId="4" fillId="0" borderId="0" xfId="0" applyNumberFormat="1" applyFont="1" applyAlignment="1">
      <alignment horizontal="center" vertical="center"/>
    </xf>
    <xf numFmtId="0" fontId="21" fillId="0" borderId="0" xfId="0" applyFont="1"/>
    <xf numFmtId="0" fontId="5" fillId="0" borderId="0" xfId="0" applyFont="1" applyFill="1"/>
    <xf numFmtId="164" fontId="5" fillId="0" borderId="0" xfId="0" applyNumberFormat="1" applyFont="1" applyFill="1" applyAlignment="1">
      <alignment horizontal="center" vertical="center"/>
    </xf>
    <xf numFmtId="0" fontId="2" fillId="0" borderId="0" xfId="6" applyFont="1"/>
    <xf numFmtId="0" fontId="11" fillId="0" borderId="0" xfId="6" applyFont="1" applyAlignment="1">
      <alignment vertical="center" readingOrder="2"/>
    </xf>
    <xf numFmtId="0" fontId="13" fillId="0" borderId="0" xfId="6" applyFont="1"/>
    <xf numFmtId="0" fontId="2" fillId="0" borderId="0" xfId="6" applyFont="1" applyAlignment="1">
      <alignment horizontal="center"/>
    </xf>
    <xf numFmtId="0" fontId="4" fillId="0" borderId="1" xfId="6" applyFont="1" applyBorder="1" applyAlignment="1">
      <alignment horizontal="center" vertical="center"/>
    </xf>
    <xf numFmtId="0" fontId="8" fillId="0" borderId="0" xfId="6" applyFont="1" applyAlignment="1">
      <alignment horizontal="center"/>
    </xf>
    <xf numFmtId="3" fontId="2" fillId="0" borderId="0" xfId="6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3" fontId="2" fillId="0" borderId="0" xfId="6" applyNumberFormat="1" applyFont="1"/>
    <xf numFmtId="164" fontId="10" fillId="0" borderId="0" xfId="6" applyNumberFormat="1" applyFont="1" applyAlignment="1">
      <alignment horizontal="center" vertical="center"/>
    </xf>
    <xf numFmtId="164" fontId="10" fillId="0" borderId="2" xfId="6" applyNumberFormat="1" applyFont="1" applyBorder="1" applyAlignment="1">
      <alignment horizontal="center" vertical="center"/>
    </xf>
    <xf numFmtId="10" fontId="10" fillId="0" borderId="2" xfId="7" applyNumberFormat="1" applyFont="1" applyBorder="1" applyAlignment="1">
      <alignment horizontal="center" vertical="center"/>
    </xf>
    <xf numFmtId="164" fontId="2" fillId="0" borderId="0" xfId="6" applyNumberFormat="1" applyFont="1"/>
    <xf numFmtId="0" fontId="2" fillId="0" borderId="0" xfId="6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readingOrder="2"/>
    </xf>
    <xf numFmtId="0" fontId="4" fillId="0" borderId="0" xfId="6" applyFont="1" applyAlignment="1">
      <alignment horizontal="center" vertical="center"/>
    </xf>
    <xf numFmtId="0" fontId="6" fillId="0" borderId="0" xfId="6" applyFont="1" applyAlignment="1">
      <alignment horizontal="right" vertical="center" readingOrder="2"/>
    </xf>
    <xf numFmtId="0" fontId="4" fillId="0" borderId="1" xfId="6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8">
    <cellStyle name="Normal" xfId="0" builtinId="0"/>
    <cellStyle name="Normal 2" xfId="5" xr:uid="{D77A10DC-1329-4B5D-A6C9-7A4F669C5FBF}"/>
    <cellStyle name="Normal 2 2" xfId="3" xr:uid="{625CA666-3CBD-499B-B48D-00E39EE7C764}"/>
    <cellStyle name="Normal 2 2 2" xfId="4" xr:uid="{1C9FC033-3414-4938-A021-940FB4FC8A2B}"/>
    <cellStyle name="Normal 3" xfId="6" xr:uid="{B7B9592A-1244-4DBD-AA95-6A9CE6AF5D31}"/>
    <cellStyle name="Percent" xfId="1" builtinId="5"/>
    <cellStyle name="Percent 2" xfId="2" xr:uid="{425069B3-9161-4AC4-9D48-2ED7677AC478}"/>
    <cellStyle name="Percent 2 2" xfId="7" xr:uid="{8512B7EA-6551-42DA-805C-CFF8344EDE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133349</xdr:rowOff>
    </xdr:from>
    <xdr:to>
      <xdr:col>16</xdr:col>
      <xdr:colOff>315067</xdr:colOff>
      <xdr:row>33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D3E399-2BAA-D76D-63A7-EE9272622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617733" y="514349"/>
          <a:ext cx="10068667" cy="5924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1A075-B430-4C1D-8969-ADE564635E92}">
  <dimension ref="A1"/>
  <sheetViews>
    <sheetView rightToLeft="1" workbookViewId="0">
      <selection activeCell="S23" sqref="S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18"/>
  <sheetViews>
    <sheetView rightToLeft="1" workbookViewId="0">
      <selection activeCell="G15" sqref="G15"/>
    </sheetView>
  </sheetViews>
  <sheetFormatPr defaultRowHeight="18.75" x14ac:dyDescent="0.45"/>
  <cols>
    <col min="1" max="1" width="30.7109375" style="1" bestFit="1" customWidth="1"/>
    <col min="2" max="2" width="1" style="1" customWidth="1"/>
    <col min="3" max="3" width="20" style="1" customWidth="1"/>
    <col min="4" max="4" width="1" style="1" customWidth="1"/>
    <col min="5" max="5" width="24" style="1" customWidth="1"/>
    <col min="6" max="6" width="1" style="1" customWidth="1"/>
    <col min="7" max="7" width="24" style="1" customWidth="1"/>
    <col min="8" max="8" width="1" style="1" customWidth="1"/>
    <col min="9" max="9" width="20" style="1" customWidth="1"/>
    <col min="10" max="10" width="1" style="1" customWidth="1"/>
    <col min="11" max="11" width="25" style="1" customWidth="1"/>
    <col min="12" max="12" width="1" style="1" customWidth="1"/>
    <col min="13" max="13" width="21" style="1" customWidth="1"/>
    <col min="14" max="14" width="1" style="1" customWidth="1"/>
    <col min="15" max="15" width="25" style="1" customWidth="1"/>
    <col min="16" max="16" width="1" style="1" customWidth="1"/>
    <col min="17" max="17" width="20" style="1" customWidth="1"/>
    <col min="18" max="18" width="1" style="1" customWidth="1"/>
    <col min="19" max="19" width="16" style="1" customWidth="1"/>
    <col min="20" max="20" width="1" style="1" customWidth="1"/>
    <col min="21" max="21" width="24" style="1" customWidth="1"/>
    <col min="22" max="22" width="1" style="1" customWidth="1"/>
    <col min="23" max="23" width="24" style="1" customWidth="1"/>
    <col min="24" max="24" width="1" style="1" customWidth="1"/>
    <col min="25" max="25" width="32" style="1" customWidth="1"/>
    <col min="26" max="26" width="1" style="1" customWidth="1"/>
    <col min="27" max="27" width="9.140625" style="1" customWidth="1"/>
    <col min="28" max="16384" width="9.140625" style="1"/>
  </cols>
  <sheetData>
    <row r="2" spans="1:27" s="4" customFormat="1" ht="26.25" x14ac:dyDescent="0.45">
      <c r="A2" s="71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  <c r="N2" s="71" t="s">
        <v>0</v>
      </c>
      <c r="O2" s="71" t="s">
        <v>0</v>
      </c>
      <c r="P2" s="71" t="s">
        <v>0</v>
      </c>
      <c r="Q2" s="71" t="s">
        <v>0</v>
      </c>
      <c r="R2" s="71" t="s">
        <v>0</v>
      </c>
      <c r="S2" s="71" t="s">
        <v>0</v>
      </c>
      <c r="T2" s="71" t="s">
        <v>0</v>
      </c>
      <c r="U2" s="71" t="s">
        <v>0</v>
      </c>
      <c r="V2" s="71" t="s">
        <v>0</v>
      </c>
      <c r="W2" s="71" t="s">
        <v>0</v>
      </c>
      <c r="X2" s="71" t="s">
        <v>0</v>
      </c>
      <c r="Y2" s="71" t="s">
        <v>0</v>
      </c>
      <c r="Z2" s="3"/>
    </row>
    <row r="3" spans="1:27" s="4" customFormat="1" ht="26.25" x14ac:dyDescent="0.45">
      <c r="A3" s="71" t="s">
        <v>1</v>
      </c>
      <c r="B3" s="71" t="s">
        <v>1</v>
      </c>
      <c r="C3" s="71" t="s">
        <v>1</v>
      </c>
      <c r="D3" s="71" t="s">
        <v>1</v>
      </c>
      <c r="E3" s="71" t="s">
        <v>1</v>
      </c>
      <c r="F3" s="71" t="s">
        <v>1</v>
      </c>
      <c r="G3" s="71" t="s">
        <v>1</v>
      </c>
      <c r="H3" s="71" t="s">
        <v>1</v>
      </c>
      <c r="I3" s="71" t="s">
        <v>1</v>
      </c>
      <c r="J3" s="71" t="s">
        <v>1</v>
      </c>
      <c r="K3" s="71" t="s">
        <v>1</v>
      </c>
      <c r="L3" s="71" t="s">
        <v>1</v>
      </c>
      <c r="M3" s="71" t="s">
        <v>1</v>
      </c>
      <c r="N3" s="71" t="s">
        <v>1</v>
      </c>
      <c r="O3" s="71" t="s">
        <v>1</v>
      </c>
      <c r="P3" s="71" t="s">
        <v>1</v>
      </c>
      <c r="Q3" s="71" t="s">
        <v>1</v>
      </c>
      <c r="R3" s="71" t="s">
        <v>1</v>
      </c>
      <c r="S3" s="71" t="s">
        <v>1</v>
      </c>
      <c r="T3" s="71" t="s">
        <v>1</v>
      </c>
      <c r="U3" s="71" t="s">
        <v>1</v>
      </c>
      <c r="V3" s="71" t="s">
        <v>1</v>
      </c>
      <c r="W3" s="71" t="s">
        <v>1</v>
      </c>
      <c r="X3" s="71" t="s">
        <v>1</v>
      </c>
      <c r="Y3" s="71" t="s">
        <v>1</v>
      </c>
      <c r="Z3" s="3"/>
    </row>
    <row r="4" spans="1:27" s="4" customFormat="1" ht="26.25" x14ac:dyDescent="0.45">
      <c r="A4" s="71" t="s">
        <v>2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  <c r="N4" s="71" t="s">
        <v>2</v>
      </c>
      <c r="O4" s="71" t="s">
        <v>2</v>
      </c>
      <c r="P4" s="71" t="s">
        <v>2</v>
      </c>
      <c r="Q4" s="71" t="s">
        <v>2</v>
      </c>
      <c r="R4" s="71" t="s">
        <v>2</v>
      </c>
      <c r="S4" s="71" t="s">
        <v>2</v>
      </c>
      <c r="T4" s="71" t="s">
        <v>2</v>
      </c>
      <c r="U4" s="71" t="s">
        <v>2</v>
      </c>
      <c r="V4" s="71" t="s">
        <v>2</v>
      </c>
      <c r="W4" s="71" t="s">
        <v>2</v>
      </c>
      <c r="X4" s="71" t="s">
        <v>2</v>
      </c>
      <c r="Y4" s="71" t="s">
        <v>2</v>
      </c>
      <c r="Z4" s="3"/>
    </row>
    <row r="5" spans="1:27" s="7" customFormat="1" ht="28.5" x14ac:dyDescent="0.55000000000000004">
      <c r="A5" s="72" t="s">
        <v>120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</row>
    <row r="6" spans="1:27" s="7" customFormat="1" ht="28.5" x14ac:dyDescent="0.55000000000000004">
      <c r="A6" s="72" t="s">
        <v>121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</row>
    <row r="7" spans="1:27" s="4" customFormat="1" ht="26.25" x14ac:dyDescent="0.45">
      <c r="A7" s="70" t="s">
        <v>3</v>
      </c>
      <c r="B7" s="3"/>
      <c r="C7" s="70" t="s">
        <v>122</v>
      </c>
      <c r="D7" s="70" t="s">
        <v>4</v>
      </c>
      <c r="E7" s="70" t="s">
        <v>4</v>
      </c>
      <c r="F7" s="70" t="s">
        <v>4</v>
      </c>
      <c r="G7" s="70" t="s">
        <v>4</v>
      </c>
      <c r="H7" s="3"/>
      <c r="I7" s="70" t="s">
        <v>5</v>
      </c>
      <c r="J7" s="70" t="s">
        <v>5</v>
      </c>
      <c r="K7" s="70" t="s">
        <v>5</v>
      </c>
      <c r="L7" s="70" t="s">
        <v>5</v>
      </c>
      <c r="M7" s="70" t="s">
        <v>5</v>
      </c>
      <c r="N7" s="70" t="s">
        <v>5</v>
      </c>
      <c r="O7" s="70" t="s">
        <v>5</v>
      </c>
      <c r="P7" s="3"/>
      <c r="Q7" s="70" t="s">
        <v>6</v>
      </c>
      <c r="R7" s="70" t="s">
        <v>6</v>
      </c>
      <c r="S7" s="70" t="s">
        <v>6</v>
      </c>
      <c r="T7" s="70" t="s">
        <v>6</v>
      </c>
      <c r="U7" s="70" t="s">
        <v>6</v>
      </c>
      <c r="V7" s="70" t="s">
        <v>6</v>
      </c>
      <c r="W7" s="70" t="s">
        <v>6</v>
      </c>
      <c r="X7" s="70" t="s">
        <v>6</v>
      </c>
      <c r="Y7" s="70" t="s">
        <v>6</v>
      </c>
      <c r="Z7" s="3"/>
    </row>
    <row r="8" spans="1:27" s="4" customFormat="1" ht="26.25" x14ac:dyDescent="0.45">
      <c r="A8" s="70" t="s">
        <v>3</v>
      </c>
      <c r="B8" s="3"/>
      <c r="C8" s="70" t="s">
        <v>7</v>
      </c>
      <c r="D8" s="3"/>
      <c r="E8" s="70" t="s">
        <v>8</v>
      </c>
      <c r="F8" s="3"/>
      <c r="G8" s="70" t="s">
        <v>9</v>
      </c>
      <c r="H8" s="3"/>
      <c r="I8" s="70" t="s">
        <v>10</v>
      </c>
      <c r="J8" s="70" t="s">
        <v>10</v>
      </c>
      <c r="K8" s="70" t="s">
        <v>10</v>
      </c>
      <c r="L8" s="3"/>
      <c r="M8" s="70" t="s">
        <v>11</v>
      </c>
      <c r="N8" s="70" t="s">
        <v>11</v>
      </c>
      <c r="O8" s="70" t="s">
        <v>11</v>
      </c>
      <c r="P8" s="3"/>
      <c r="Q8" s="70" t="s">
        <v>7</v>
      </c>
      <c r="R8" s="3"/>
      <c r="S8" s="70" t="s">
        <v>12</v>
      </c>
      <c r="T8" s="3"/>
      <c r="U8" s="70" t="s">
        <v>8</v>
      </c>
      <c r="V8" s="3"/>
      <c r="W8" s="70" t="s">
        <v>9</v>
      </c>
      <c r="X8" s="3"/>
      <c r="Y8" s="70" t="s">
        <v>13</v>
      </c>
      <c r="Z8" s="3"/>
    </row>
    <row r="9" spans="1:27" s="4" customFormat="1" ht="26.25" x14ac:dyDescent="0.45">
      <c r="A9" s="70" t="s">
        <v>3</v>
      </c>
      <c r="B9" s="3"/>
      <c r="C9" s="70" t="s">
        <v>7</v>
      </c>
      <c r="D9" s="3"/>
      <c r="E9" s="70" t="s">
        <v>8</v>
      </c>
      <c r="F9" s="3"/>
      <c r="G9" s="70" t="s">
        <v>9</v>
      </c>
      <c r="H9" s="3"/>
      <c r="I9" s="8" t="s">
        <v>7</v>
      </c>
      <c r="J9" s="3"/>
      <c r="K9" s="8" t="s">
        <v>8</v>
      </c>
      <c r="L9" s="3"/>
      <c r="M9" s="8" t="s">
        <v>7</v>
      </c>
      <c r="N9" s="3"/>
      <c r="O9" s="8" t="s">
        <v>14</v>
      </c>
      <c r="P9" s="3"/>
      <c r="Q9" s="70" t="s">
        <v>7</v>
      </c>
      <c r="R9" s="3"/>
      <c r="S9" s="70" t="s">
        <v>12</v>
      </c>
      <c r="T9" s="3"/>
      <c r="U9" s="70" t="s">
        <v>8</v>
      </c>
      <c r="V9" s="3"/>
      <c r="W9" s="70" t="s">
        <v>9</v>
      </c>
      <c r="X9" s="3"/>
      <c r="Y9" s="70" t="s">
        <v>13</v>
      </c>
      <c r="Z9" s="3"/>
    </row>
    <row r="10" spans="1:27" s="4" customFormat="1" ht="21" x14ac:dyDescent="0.55000000000000004">
      <c r="A10" s="9" t="s">
        <v>18</v>
      </c>
      <c r="B10" s="3"/>
      <c r="C10" s="10">
        <v>806303471</v>
      </c>
      <c r="D10" s="3"/>
      <c r="E10" s="10">
        <v>3022076646728</v>
      </c>
      <c r="F10" s="3"/>
      <c r="G10" s="10">
        <v>5091965099888</v>
      </c>
      <c r="H10" s="3"/>
      <c r="I10" s="10">
        <v>266528661</v>
      </c>
      <c r="J10" s="3"/>
      <c r="K10" s="10">
        <v>1646909227576</v>
      </c>
      <c r="L10" s="3"/>
      <c r="M10" s="11">
        <v>-103704053</v>
      </c>
      <c r="N10" s="3"/>
      <c r="O10" s="11">
        <v>619642609144</v>
      </c>
      <c r="P10" s="3"/>
      <c r="Q10" s="11">
        <f>C10+I10+M10</f>
        <v>969128079</v>
      </c>
      <c r="R10" s="3"/>
      <c r="S10" s="10">
        <v>6010</v>
      </c>
      <c r="T10" s="3"/>
      <c r="U10" s="11">
        <v>4259926645496</v>
      </c>
      <c r="V10" s="3"/>
      <c r="W10" s="10">
        <v>5820033165376</v>
      </c>
      <c r="X10" s="3"/>
      <c r="Y10" s="12">
        <v>3.7945310301484722E-2</v>
      </c>
      <c r="Z10" s="3"/>
      <c r="AA10" s="12"/>
    </row>
    <row r="11" spans="1:27" s="4" customFormat="1" ht="21" x14ac:dyDescent="0.55000000000000004">
      <c r="A11" s="9" t="s">
        <v>35</v>
      </c>
      <c r="B11" s="3"/>
      <c r="C11" s="10">
        <v>977626675</v>
      </c>
      <c r="D11" s="3"/>
      <c r="E11" s="10">
        <v>10249514291325</v>
      </c>
      <c r="F11" s="3"/>
      <c r="G11" s="10">
        <v>13031628274218</v>
      </c>
      <c r="H11" s="3"/>
      <c r="I11" s="10">
        <v>12041563</v>
      </c>
      <c r="J11" s="3"/>
      <c r="K11" s="10">
        <v>166908028361</v>
      </c>
      <c r="L11" s="3"/>
      <c r="M11" s="11">
        <v>-28803915</v>
      </c>
      <c r="N11" s="3"/>
      <c r="O11" s="11">
        <v>396010578692</v>
      </c>
      <c r="P11" s="3"/>
      <c r="Q11" s="11">
        <f t="shared" ref="Q11:Q14" si="0">C11+I11+M11</f>
        <v>960864323</v>
      </c>
      <c r="R11" s="3"/>
      <c r="S11" s="10">
        <v>13740</v>
      </c>
      <c r="T11" s="3"/>
      <c r="U11" s="11">
        <v>10114157597857</v>
      </c>
      <c r="V11" s="3"/>
      <c r="W11" s="10">
        <v>13192242068414</v>
      </c>
      <c r="X11" s="3"/>
      <c r="Y11" s="12">
        <v>8.601045812527254E-2</v>
      </c>
      <c r="Z11" s="3"/>
      <c r="AA11" s="12"/>
    </row>
    <row r="12" spans="1:27" s="4" customFormat="1" ht="21" x14ac:dyDescent="0.55000000000000004">
      <c r="A12" s="9" t="s">
        <v>37</v>
      </c>
      <c r="B12" s="3"/>
      <c r="C12" s="10">
        <v>30088315</v>
      </c>
      <c r="D12" s="3"/>
      <c r="E12" s="10">
        <v>31261759285</v>
      </c>
      <c r="F12" s="3"/>
      <c r="G12" s="10">
        <v>165059308864</v>
      </c>
      <c r="H12" s="3"/>
      <c r="I12" s="10">
        <v>0</v>
      </c>
      <c r="J12" s="3"/>
      <c r="K12" s="10">
        <v>0</v>
      </c>
      <c r="L12" s="3"/>
      <c r="M12" s="11">
        <v>-8000000</v>
      </c>
      <c r="N12" s="3"/>
      <c r="O12" s="11">
        <v>57093120000</v>
      </c>
      <c r="P12" s="3"/>
      <c r="Q12" s="11">
        <f t="shared" si="0"/>
        <v>22088315</v>
      </c>
      <c r="R12" s="3"/>
      <c r="S12" s="10">
        <v>7020</v>
      </c>
      <c r="T12" s="3"/>
      <c r="U12" s="11">
        <v>22949759285</v>
      </c>
      <c r="V12" s="3"/>
      <c r="W12" s="10">
        <v>153695443553</v>
      </c>
      <c r="X12" s="3"/>
      <c r="Y12" s="12">
        <v>1.0020598047856897E-3</v>
      </c>
      <c r="Z12" s="3"/>
      <c r="AA12" s="12"/>
    </row>
    <row r="13" spans="1:27" s="4" customFormat="1" ht="21" x14ac:dyDescent="0.55000000000000004">
      <c r="A13" s="9" t="s">
        <v>40</v>
      </c>
      <c r="B13" s="3"/>
      <c r="C13" s="10">
        <v>1013244400</v>
      </c>
      <c r="D13" s="3"/>
      <c r="E13" s="10">
        <v>6605831503477</v>
      </c>
      <c r="F13" s="3"/>
      <c r="G13" s="10">
        <v>7998547240622</v>
      </c>
      <c r="H13" s="3"/>
      <c r="I13" s="10">
        <v>45890172</v>
      </c>
      <c r="J13" s="3"/>
      <c r="K13" s="10">
        <v>377076118464</v>
      </c>
      <c r="L13" s="3"/>
      <c r="M13" s="11">
        <v>-47381937</v>
      </c>
      <c r="N13" s="3"/>
      <c r="O13" s="11">
        <v>397165035218</v>
      </c>
      <c r="P13" s="3"/>
      <c r="Q13" s="11">
        <f t="shared" si="0"/>
        <v>1011752635</v>
      </c>
      <c r="R13" s="3"/>
      <c r="S13" s="10">
        <v>8760</v>
      </c>
      <c r="T13" s="3"/>
      <c r="U13" s="11">
        <v>6672621968402</v>
      </c>
      <c r="V13" s="3"/>
      <c r="W13" s="10">
        <v>8856217238257</v>
      </c>
      <c r="X13" s="3"/>
      <c r="Y13" s="12">
        <v>5.7740549178006181E-2</v>
      </c>
      <c r="Z13" s="3"/>
      <c r="AA13" s="12"/>
    </row>
    <row r="14" spans="1:27" s="4" customFormat="1" ht="21.75" thickBot="1" x14ac:dyDescent="0.6">
      <c r="A14" s="9" t="s">
        <v>42</v>
      </c>
      <c r="B14" s="3"/>
      <c r="C14" s="10">
        <v>138100015</v>
      </c>
      <c r="D14" s="3"/>
      <c r="E14" s="10">
        <v>3590006580671</v>
      </c>
      <c r="F14" s="3"/>
      <c r="G14" s="10">
        <v>3794864122187</v>
      </c>
      <c r="H14" s="3"/>
      <c r="I14" s="10">
        <v>13654224</v>
      </c>
      <c r="J14" s="3"/>
      <c r="K14" s="10">
        <v>403752146508</v>
      </c>
      <c r="L14" s="3"/>
      <c r="M14" s="11">
        <v>-3651285</v>
      </c>
      <c r="N14" s="3"/>
      <c r="O14" s="11">
        <v>112199589452</v>
      </c>
      <c r="P14" s="3"/>
      <c r="Q14" s="11">
        <f t="shared" si="0"/>
        <v>148102954</v>
      </c>
      <c r="R14" s="3"/>
      <c r="S14" s="10">
        <v>30070</v>
      </c>
      <c r="T14" s="3"/>
      <c r="U14" s="11">
        <v>3898411144496</v>
      </c>
      <c r="V14" s="3"/>
      <c r="W14" s="10">
        <v>4450071200352</v>
      </c>
      <c r="X14" s="3"/>
      <c r="Y14" s="12">
        <v>2.9013465690473975E-2</v>
      </c>
      <c r="Z14" s="3"/>
      <c r="AA14" s="12"/>
    </row>
    <row r="15" spans="1:27" s="13" customFormat="1" ht="24.75" thickBot="1" x14ac:dyDescent="0.3">
      <c r="A15" s="13" t="s">
        <v>47</v>
      </c>
      <c r="C15" s="13" t="s">
        <v>47</v>
      </c>
      <c r="E15" s="14">
        <f>SUM(E10:E14)</f>
        <v>23498690781486</v>
      </c>
      <c r="G15" s="14">
        <f>SUM(G10:G14)</f>
        <v>30082064045779</v>
      </c>
      <c r="I15" s="13" t="s">
        <v>47</v>
      </c>
      <c r="K15" s="14">
        <f>SUM(K10:K14)</f>
        <v>2594645520909</v>
      </c>
      <c r="M15" s="13" t="s">
        <v>47</v>
      </c>
      <c r="O15" s="14">
        <f>SUM(O10:O14)</f>
        <v>1582110932506</v>
      </c>
      <c r="Q15" s="13" t="s">
        <v>47</v>
      </c>
      <c r="S15" s="13" t="s">
        <v>47</v>
      </c>
      <c r="U15" s="14">
        <f>SUM(U10:U14)</f>
        <v>24968067115536</v>
      </c>
      <c r="W15" s="14">
        <f>SUM(W10:W14)</f>
        <v>32472259115952</v>
      </c>
      <c r="Y15" s="15">
        <f>SUM(Y10:Y14)</f>
        <v>0.21171184310002311</v>
      </c>
    </row>
    <row r="18" spans="25:25" x14ac:dyDescent="0.45">
      <c r="Y18" s="2"/>
    </row>
  </sheetData>
  <mergeCells count="19">
    <mergeCell ref="A7:A9"/>
    <mergeCell ref="C8:C9"/>
    <mergeCell ref="E8:E9"/>
    <mergeCell ref="G8:G9"/>
    <mergeCell ref="C7:G7"/>
    <mergeCell ref="A2:Y2"/>
    <mergeCell ref="A3:Y3"/>
    <mergeCell ref="A4:Y4"/>
    <mergeCell ref="A5:Y5"/>
    <mergeCell ref="A6:Y6"/>
    <mergeCell ref="Y8:Y9"/>
    <mergeCell ref="Q7:Y7"/>
    <mergeCell ref="I7:O7"/>
    <mergeCell ref="Q8:Q9"/>
    <mergeCell ref="S8:S9"/>
    <mergeCell ref="U8:U9"/>
    <mergeCell ref="W8:W9"/>
    <mergeCell ref="I8:K8"/>
    <mergeCell ref="M8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5B56E-FA9A-45DF-99F3-843D0C5BC318}">
  <dimension ref="A2:Z39"/>
  <sheetViews>
    <sheetView rightToLeft="1" topLeftCell="E3" workbookViewId="0">
      <selection activeCell="W37" sqref="W37"/>
    </sheetView>
  </sheetViews>
  <sheetFormatPr defaultRowHeight="18.75" x14ac:dyDescent="0.45"/>
  <cols>
    <col min="1" max="1" width="34.7109375" style="1" bestFit="1" customWidth="1"/>
    <col min="2" max="2" width="1" style="1" customWidth="1"/>
    <col min="3" max="3" width="20" style="1" customWidth="1"/>
    <col min="4" max="4" width="1" style="1" customWidth="1"/>
    <col min="5" max="5" width="24" style="1" customWidth="1"/>
    <col min="6" max="6" width="1" style="1" customWidth="1"/>
    <col min="7" max="7" width="24" style="1" customWidth="1"/>
    <col min="8" max="8" width="1" style="1" customWidth="1"/>
    <col min="9" max="9" width="20" style="1" customWidth="1"/>
    <col min="10" max="10" width="1" style="1" customWidth="1"/>
    <col min="11" max="11" width="26.140625" style="1" bestFit="1" customWidth="1"/>
    <col min="12" max="12" width="1" style="1" customWidth="1"/>
    <col min="13" max="13" width="21" style="1" customWidth="1"/>
    <col min="14" max="14" width="1" style="1" customWidth="1"/>
    <col min="15" max="15" width="25" style="1" customWidth="1"/>
    <col min="16" max="16" width="1" style="1" customWidth="1"/>
    <col min="17" max="17" width="20" style="1" customWidth="1"/>
    <col min="18" max="18" width="1" style="1" customWidth="1"/>
    <col min="19" max="19" width="16" style="1" customWidth="1"/>
    <col min="20" max="20" width="1" style="1" customWidth="1"/>
    <col min="21" max="21" width="24" style="1" customWidth="1"/>
    <col min="22" max="22" width="1" style="1" customWidth="1"/>
    <col min="23" max="23" width="24" style="1" customWidth="1"/>
    <col min="24" max="24" width="1" style="1" customWidth="1"/>
    <col min="25" max="25" width="32" style="1" customWidth="1"/>
    <col min="26" max="26" width="1" style="1" customWidth="1"/>
    <col min="27" max="27" width="9.140625" style="1" customWidth="1"/>
    <col min="28" max="16384" width="9.140625" style="1"/>
  </cols>
  <sheetData>
    <row r="2" spans="1:26" s="4" customFormat="1" ht="26.25" x14ac:dyDescent="0.45">
      <c r="A2" s="71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  <c r="N2" s="71" t="s">
        <v>0</v>
      </c>
      <c r="O2" s="71" t="s">
        <v>0</v>
      </c>
      <c r="P2" s="71" t="s">
        <v>0</v>
      </c>
      <c r="Q2" s="71" t="s">
        <v>0</v>
      </c>
      <c r="R2" s="71" t="s">
        <v>0</v>
      </c>
      <c r="S2" s="71" t="s">
        <v>0</v>
      </c>
      <c r="T2" s="71" t="s">
        <v>0</v>
      </c>
      <c r="U2" s="71" t="s">
        <v>0</v>
      </c>
      <c r="V2" s="71" t="s">
        <v>0</v>
      </c>
      <c r="W2" s="71" t="s">
        <v>0</v>
      </c>
      <c r="X2" s="71" t="s">
        <v>0</v>
      </c>
      <c r="Y2" s="71" t="s">
        <v>0</v>
      </c>
      <c r="Z2" s="3"/>
    </row>
    <row r="3" spans="1:26" s="4" customFormat="1" ht="26.25" x14ac:dyDescent="0.45">
      <c r="A3" s="71" t="s">
        <v>1</v>
      </c>
      <c r="B3" s="71" t="s">
        <v>1</v>
      </c>
      <c r="C3" s="71" t="s">
        <v>1</v>
      </c>
      <c r="D3" s="71" t="s">
        <v>1</v>
      </c>
      <c r="E3" s="71" t="s">
        <v>1</v>
      </c>
      <c r="F3" s="71" t="s">
        <v>1</v>
      </c>
      <c r="G3" s="71" t="s">
        <v>1</v>
      </c>
      <c r="H3" s="71" t="s">
        <v>1</v>
      </c>
      <c r="I3" s="71" t="s">
        <v>1</v>
      </c>
      <c r="J3" s="71" t="s">
        <v>1</v>
      </c>
      <c r="K3" s="71" t="s">
        <v>1</v>
      </c>
      <c r="L3" s="71" t="s">
        <v>1</v>
      </c>
      <c r="M3" s="71" t="s">
        <v>1</v>
      </c>
      <c r="N3" s="71" t="s">
        <v>1</v>
      </c>
      <c r="O3" s="71" t="s">
        <v>1</v>
      </c>
      <c r="P3" s="71" t="s">
        <v>1</v>
      </c>
      <c r="Q3" s="71" t="s">
        <v>1</v>
      </c>
      <c r="R3" s="71" t="s">
        <v>1</v>
      </c>
      <c r="S3" s="71" t="s">
        <v>1</v>
      </c>
      <c r="T3" s="71" t="s">
        <v>1</v>
      </c>
      <c r="U3" s="71" t="s">
        <v>1</v>
      </c>
      <c r="V3" s="71" t="s">
        <v>1</v>
      </c>
      <c r="W3" s="71" t="s">
        <v>1</v>
      </c>
      <c r="X3" s="71" t="s">
        <v>1</v>
      </c>
      <c r="Y3" s="71" t="s">
        <v>1</v>
      </c>
      <c r="Z3" s="3"/>
    </row>
    <row r="4" spans="1:26" s="4" customFormat="1" ht="26.25" x14ac:dyDescent="0.45">
      <c r="A4" s="71" t="s">
        <v>2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  <c r="N4" s="71" t="s">
        <v>2</v>
      </c>
      <c r="O4" s="71" t="s">
        <v>2</v>
      </c>
      <c r="P4" s="71" t="s">
        <v>2</v>
      </c>
      <c r="Q4" s="71" t="s">
        <v>2</v>
      </c>
      <c r="R4" s="71" t="s">
        <v>2</v>
      </c>
      <c r="S4" s="71" t="s">
        <v>2</v>
      </c>
      <c r="T4" s="71" t="s">
        <v>2</v>
      </c>
      <c r="U4" s="71" t="s">
        <v>2</v>
      </c>
      <c r="V4" s="71" t="s">
        <v>2</v>
      </c>
      <c r="W4" s="71" t="s">
        <v>2</v>
      </c>
      <c r="X4" s="71" t="s">
        <v>2</v>
      </c>
      <c r="Y4" s="71" t="s">
        <v>2</v>
      </c>
      <c r="Z4" s="3"/>
    </row>
    <row r="5" spans="1:26" s="7" customFormat="1" ht="28.5" x14ac:dyDescent="0.55000000000000004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</row>
    <row r="6" spans="1:26" s="7" customFormat="1" ht="28.5" x14ac:dyDescent="0.55000000000000004">
      <c r="A6" s="72" t="s">
        <v>172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</row>
    <row r="7" spans="1:26" s="4" customFormat="1" ht="27" thickBot="1" x14ac:dyDescent="0.5">
      <c r="A7" s="70" t="s">
        <v>3</v>
      </c>
      <c r="B7" s="3"/>
      <c r="C7" s="70" t="s">
        <v>122</v>
      </c>
      <c r="D7" s="70" t="s">
        <v>4</v>
      </c>
      <c r="E7" s="70" t="s">
        <v>4</v>
      </c>
      <c r="F7" s="70" t="s">
        <v>4</v>
      </c>
      <c r="G7" s="70" t="s">
        <v>4</v>
      </c>
      <c r="H7" s="3"/>
      <c r="I7" s="70" t="s">
        <v>5</v>
      </c>
      <c r="J7" s="70" t="s">
        <v>5</v>
      </c>
      <c r="K7" s="70" t="s">
        <v>5</v>
      </c>
      <c r="L7" s="70" t="s">
        <v>5</v>
      </c>
      <c r="M7" s="70" t="s">
        <v>5</v>
      </c>
      <c r="N7" s="70" t="s">
        <v>5</v>
      </c>
      <c r="O7" s="70" t="s">
        <v>5</v>
      </c>
      <c r="P7" s="3"/>
      <c r="Q7" s="70" t="s">
        <v>6</v>
      </c>
      <c r="R7" s="70" t="s">
        <v>6</v>
      </c>
      <c r="S7" s="70" t="s">
        <v>6</v>
      </c>
      <c r="T7" s="70" t="s">
        <v>6</v>
      </c>
      <c r="U7" s="70" t="s">
        <v>6</v>
      </c>
      <c r="V7" s="70" t="s">
        <v>6</v>
      </c>
      <c r="W7" s="70" t="s">
        <v>6</v>
      </c>
      <c r="X7" s="70" t="s">
        <v>6</v>
      </c>
      <c r="Y7" s="70" t="s">
        <v>6</v>
      </c>
      <c r="Z7" s="3"/>
    </row>
    <row r="8" spans="1:26" s="4" customFormat="1" ht="27" thickBot="1" x14ac:dyDescent="0.5">
      <c r="A8" s="70" t="s">
        <v>3</v>
      </c>
      <c r="B8" s="3"/>
      <c r="C8" s="70" t="s">
        <v>7</v>
      </c>
      <c r="D8" s="3"/>
      <c r="E8" s="70" t="s">
        <v>8</v>
      </c>
      <c r="F8" s="3"/>
      <c r="G8" s="70" t="s">
        <v>9</v>
      </c>
      <c r="H8" s="3"/>
      <c r="I8" s="70" t="s">
        <v>10</v>
      </c>
      <c r="J8" s="70" t="s">
        <v>10</v>
      </c>
      <c r="K8" s="70" t="s">
        <v>10</v>
      </c>
      <c r="L8" s="3"/>
      <c r="M8" s="70" t="s">
        <v>11</v>
      </c>
      <c r="N8" s="70" t="s">
        <v>11</v>
      </c>
      <c r="O8" s="70" t="s">
        <v>11</v>
      </c>
      <c r="P8" s="3"/>
      <c r="Q8" s="70" t="s">
        <v>7</v>
      </c>
      <c r="R8" s="3"/>
      <c r="S8" s="70" t="s">
        <v>12</v>
      </c>
      <c r="T8" s="3"/>
      <c r="U8" s="70" t="s">
        <v>8</v>
      </c>
      <c r="V8" s="3"/>
      <c r="W8" s="70" t="s">
        <v>9</v>
      </c>
      <c r="X8" s="3"/>
      <c r="Y8" s="70" t="s">
        <v>13</v>
      </c>
      <c r="Z8" s="3"/>
    </row>
    <row r="9" spans="1:26" s="4" customFormat="1" ht="27" thickBot="1" x14ac:dyDescent="0.5">
      <c r="A9" s="70" t="s">
        <v>3</v>
      </c>
      <c r="B9" s="3"/>
      <c r="C9" s="70" t="s">
        <v>7</v>
      </c>
      <c r="D9" s="3"/>
      <c r="E9" s="70" t="s">
        <v>8</v>
      </c>
      <c r="F9" s="3"/>
      <c r="G9" s="70" t="s">
        <v>9</v>
      </c>
      <c r="H9" s="3"/>
      <c r="I9" s="8" t="s">
        <v>7</v>
      </c>
      <c r="J9" s="3"/>
      <c r="K9" s="8" t="s">
        <v>8</v>
      </c>
      <c r="L9" s="3"/>
      <c r="M9" s="8" t="s">
        <v>7</v>
      </c>
      <c r="N9" s="3"/>
      <c r="O9" s="8" t="s">
        <v>14</v>
      </c>
      <c r="P9" s="3"/>
      <c r="Q9" s="70" t="s">
        <v>7</v>
      </c>
      <c r="R9" s="3"/>
      <c r="S9" s="70" t="s">
        <v>12</v>
      </c>
      <c r="T9" s="3"/>
      <c r="U9" s="70" t="s">
        <v>8</v>
      </c>
      <c r="V9" s="3"/>
      <c r="W9" s="70" t="s">
        <v>9</v>
      </c>
      <c r="X9" s="3"/>
      <c r="Y9" s="70" t="s">
        <v>13</v>
      </c>
      <c r="Z9" s="3"/>
    </row>
    <row r="10" spans="1:26" s="4" customFormat="1" ht="21" x14ac:dyDescent="0.55000000000000004">
      <c r="A10" s="9" t="s">
        <v>15</v>
      </c>
      <c r="B10" s="3"/>
      <c r="C10" s="10">
        <v>42683086</v>
      </c>
      <c r="D10" s="3"/>
      <c r="E10" s="10">
        <v>21637029325799</v>
      </c>
      <c r="F10" s="3"/>
      <c r="G10" s="10">
        <v>25155924176758</v>
      </c>
      <c r="H10" s="3"/>
      <c r="I10" s="10">
        <v>289816918</v>
      </c>
      <c r="J10" s="3"/>
      <c r="K10" s="10">
        <v>185541420534642</v>
      </c>
      <c r="L10" s="3"/>
      <c r="M10" s="11">
        <v>-264154762</v>
      </c>
      <c r="N10" s="3"/>
      <c r="O10" s="11">
        <v>169466144276441</v>
      </c>
      <c r="P10" s="3"/>
      <c r="Q10" s="11">
        <v>68345242</v>
      </c>
      <c r="R10" s="3"/>
      <c r="S10" s="10">
        <v>661114</v>
      </c>
      <c r="T10" s="3"/>
      <c r="U10" s="11">
        <v>44475355085281</v>
      </c>
      <c r="V10" s="3"/>
      <c r="W10" s="10">
        <v>45156885921796</v>
      </c>
      <c r="X10" s="3"/>
      <c r="Y10" s="12">
        <v>0.29441276361534219</v>
      </c>
      <c r="Z10" s="3"/>
    </row>
    <row r="11" spans="1:26" s="4" customFormat="1" ht="21" x14ac:dyDescent="0.55000000000000004">
      <c r="A11" s="9" t="s">
        <v>16</v>
      </c>
      <c r="B11" s="3"/>
      <c r="C11" s="10">
        <v>131818000</v>
      </c>
      <c r="D11" s="3"/>
      <c r="E11" s="10">
        <v>3069179683646</v>
      </c>
      <c r="F11" s="3"/>
      <c r="G11" s="10">
        <v>3121221590969</v>
      </c>
      <c r="H11" s="3"/>
      <c r="I11" s="10">
        <v>171710000</v>
      </c>
      <c r="J11" s="3"/>
      <c r="K11" s="10">
        <v>4135276722183</v>
      </c>
      <c r="L11" s="3"/>
      <c r="M11" s="11">
        <v>-232400000</v>
      </c>
      <c r="N11" s="3"/>
      <c r="O11" s="11">
        <v>5605095576430</v>
      </c>
      <c r="P11" s="3"/>
      <c r="Q11" s="11">
        <v>71128000</v>
      </c>
      <c r="R11" s="3"/>
      <c r="S11" s="10">
        <v>24367</v>
      </c>
      <c r="T11" s="3"/>
      <c r="U11" s="11">
        <v>1706896252825</v>
      </c>
      <c r="V11" s="3"/>
      <c r="W11" s="10">
        <v>1732536867359</v>
      </c>
      <c r="X11" s="3"/>
      <c r="Y11" s="12">
        <v>1.1295751617328167E-2</v>
      </c>
      <c r="Z11" s="3"/>
    </row>
    <row r="12" spans="1:26" s="4" customFormat="1" ht="21" x14ac:dyDescent="0.55000000000000004">
      <c r="A12" s="9" t="s">
        <v>17</v>
      </c>
      <c r="B12" s="3"/>
      <c r="C12" s="10">
        <v>26549492</v>
      </c>
      <c r="D12" s="3"/>
      <c r="E12" s="10">
        <v>3561031920663</v>
      </c>
      <c r="F12" s="3"/>
      <c r="G12" s="10">
        <v>3789766053561</v>
      </c>
      <c r="H12" s="3"/>
      <c r="I12" s="10">
        <v>100561036</v>
      </c>
      <c r="J12" s="3"/>
      <c r="K12" s="10">
        <v>15292066102597</v>
      </c>
      <c r="L12" s="3"/>
      <c r="M12" s="11">
        <v>-84596094</v>
      </c>
      <c r="N12" s="3"/>
      <c r="O12" s="11">
        <v>13072259892606</v>
      </c>
      <c r="P12" s="3"/>
      <c r="Q12" s="11">
        <v>42514434</v>
      </c>
      <c r="R12" s="3"/>
      <c r="S12" s="10">
        <v>154380</v>
      </c>
      <c r="T12" s="3"/>
      <c r="U12" s="11">
        <v>6585690448336</v>
      </c>
      <c r="V12" s="3"/>
      <c r="W12" s="10">
        <v>6561606208773</v>
      </c>
      <c r="X12" s="3"/>
      <c r="Y12" s="12">
        <v>4.2780200145466844E-2</v>
      </c>
      <c r="Z12" s="3"/>
    </row>
    <row r="13" spans="1:26" s="4" customFormat="1" ht="21" x14ac:dyDescent="0.55000000000000004">
      <c r="A13" s="9" t="s">
        <v>19</v>
      </c>
      <c r="B13" s="3"/>
      <c r="C13" s="10">
        <v>200000</v>
      </c>
      <c r="D13" s="3"/>
      <c r="E13" s="10">
        <v>17615294351</v>
      </c>
      <c r="F13" s="3"/>
      <c r="G13" s="10">
        <v>17777642076</v>
      </c>
      <c r="H13" s="3"/>
      <c r="I13" s="10">
        <v>18000000</v>
      </c>
      <c r="J13" s="3"/>
      <c r="K13" s="10">
        <v>1628750837426</v>
      </c>
      <c r="L13" s="3"/>
      <c r="M13" s="11">
        <v>-13000000</v>
      </c>
      <c r="N13" s="3"/>
      <c r="O13" s="11">
        <v>1179919022461</v>
      </c>
      <c r="P13" s="3"/>
      <c r="Q13" s="11">
        <v>5200000</v>
      </c>
      <c r="R13" s="3"/>
      <c r="S13" s="10">
        <v>91572</v>
      </c>
      <c r="T13" s="3"/>
      <c r="U13" s="11">
        <v>473252979675</v>
      </c>
      <c r="V13" s="3"/>
      <c r="W13" s="10">
        <v>475998810690</v>
      </c>
      <c r="X13" s="3"/>
      <c r="Y13" s="12">
        <v>3.1034054380002576E-3</v>
      </c>
      <c r="Z13" s="3"/>
    </row>
    <row r="14" spans="1:26" s="4" customFormat="1" ht="21" x14ac:dyDescent="0.55000000000000004">
      <c r="A14" s="9" t="s">
        <v>20</v>
      </c>
      <c r="B14" s="3"/>
      <c r="C14" s="10">
        <v>61059971</v>
      </c>
      <c r="D14" s="3"/>
      <c r="E14" s="10">
        <v>2048185379400</v>
      </c>
      <c r="F14" s="3"/>
      <c r="G14" s="10">
        <v>2379047733416</v>
      </c>
      <c r="H14" s="3"/>
      <c r="I14" s="10">
        <v>62693753</v>
      </c>
      <c r="J14" s="3"/>
      <c r="K14" s="10">
        <v>2783324928849</v>
      </c>
      <c r="L14" s="3"/>
      <c r="M14" s="11">
        <v>-70714976</v>
      </c>
      <c r="N14" s="3"/>
      <c r="O14" s="11">
        <v>3180446253381</v>
      </c>
      <c r="P14" s="3"/>
      <c r="Q14" s="11">
        <v>53038748</v>
      </c>
      <c r="R14" s="3"/>
      <c r="S14" s="10">
        <v>46391</v>
      </c>
      <c r="T14" s="3"/>
      <c r="U14" s="11">
        <v>2218391555067</v>
      </c>
      <c r="V14" s="3"/>
      <c r="W14" s="10">
        <v>2459856217917</v>
      </c>
      <c r="X14" s="3"/>
      <c r="Y14" s="12">
        <v>1.6037710582336002E-2</v>
      </c>
      <c r="Z14" s="3"/>
    </row>
    <row r="15" spans="1:26" s="4" customFormat="1" ht="21" x14ac:dyDescent="0.55000000000000004">
      <c r="A15" s="9" t="s">
        <v>21</v>
      </c>
      <c r="B15" s="3"/>
      <c r="C15" s="10">
        <v>250495956</v>
      </c>
      <c r="D15" s="3"/>
      <c r="E15" s="10">
        <v>7389264799797</v>
      </c>
      <c r="F15" s="3"/>
      <c r="G15" s="10">
        <v>7391812255625</v>
      </c>
      <c r="H15" s="3"/>
      <c r="I15" s="10">
        <v>6756018451</v>
      </c>
      <c r="J15" s="3"/>
      <c r="K15" s="10">
        <v>203028755138157</v>
      </c>
      <c r="L15" s="3"/>
      <c r="M15" s="11">
        <v>-6886673631</v>
      </c>
      <c r="N15" s="3"/>
      <c r="O15" s="11">
        <v>206856781116809</v>
      </c>
      <c r="P15" s="3"/>
      <c r="Q15" s="11">
        <v>119840776</v>
      </c>
      <c r="R15" s="3"/>
      <c r="S15" s="10">
        <v>30340</v>
      </c>
      <c r="T15" s="3"/>
      <c r="U15" s="11">
        <v>3636308842558</v>
      </c>
      <c r="V15" s="3"/>
      <c r="W15" s="10">
        <v>3635810070190</v>
      </c>
      <c r="X15" s="3"/>
      <c r="Y15" s="12">
        <v>2.370466583100812E-2</v>
      </c>
      <c r="Z15" s="3"/>
    </row>
    <row r="16" spans="1:26" s="4" customFormat="1" ht="21" x14ac:dyDescent="0.55000000000000004">
      <c r="A16" s="9" t="s">
        <v>22</v>
      </c>
      <c r="B16" s="3"/>
      <c r="C16" s="10">
        <v>107973180</v>
      </c>
      <c r="D16" s="3"/>
      <c r="E16" s="10">
        <v>2353898962376</v>
      </c>
      <c r="F16" s="3"/>
      <c r="G16" s="10">
        <v>3220402108720</v>
      </c>
      <c r="H16" s="3"/>
      <c r="I16" s="10">
        <v>91316227</v>
      </c>
      <c r="J16" s="3"/>
      <c r="K16" s="10">
        <v>3352893348255</v>
      </c>
      <c r="L16" s="3"/>
      <c r="M16" s="11">
        <v>-120952192</v>
      </c>
      <c r="N16" s="3"/>
      <c r="O16" s="11">
        <v>4495559269952</v>
      </c>
      <c r="P16" s="3"/>
      <c r="Q16" s="11">
        <v>78337215</v>
      </c>
      <c r="R16" s="3"/>
      <c r="S16" s="10">
        <v>36484</v>
      </c>
      <c r="T16" s="3"/>
      <c r="U16" s="11">
        <v>2520808284216</v>
      </c>
      <c r="V16" s="3"/>
      <c r="W16" s="10">
        <v>2857283277223</v>
      </c>
      <c r="X16" s="3"/>
      <c r="Y16" s="12">
        <v>1.8628845831751454E-2</v>
      </c>
      <c r="Z16" s="3"/>
    </row>
    <row r="17" spans="1:26" s="4" customFormat="1" ht="21" x14ac:dyDescent="0.55000000000000004">
      <c r="A17" s="9" t="s">
        <v>23</v>
      </c>
      <c r="B17" s="3"/>
      <c r="C17" s="10">
        <v>1545000</v>
      </c>
      <c r="D17" s="3"/>
      <c r="E17" s="10">
        <v>184513176546</v>
      </c>
      <c r="F17" s="3"/>
      <c r="G17" s="10">
        <v>187382637164</v>
      </c>
      <c r="H17" s="3"/>
      <c r="I17" s="10">
        <v>17201000</v>
      </c>
      <c r="J17" s="3"/>
      <c r="K17" s="10">
        <v>2129572188171</v>
      </c>
      <c r="L17" s="3"/>
      <c r="M17" s="11">
        <v>-6216000</v>
      </c>
      <c r="N17" s="3"/>
      <c r="O17" s="11">
        <v>774764836231</v>
      </c>
      <c r="P17" s="3"/>
      <c r="Q17" s="11">
        <v>12530000</v>
      </c>
      <c r="R17" s="3"/>
      <c r="S17" s="10">
        <v>124873</v>
      </c>
      <c r="T17" s="3"/>
      <c r="U17" s="11">
        <v>1547218760550</v>
      </c>
      <c r="V17" s="3"/>
      <c r="W17" s="10">
        <v>1564081722108</v>
      </c>
      <c r="X17" s="3"/>
      <c r="Y17" s="12">
        <v>1.0197461869349058E-2</v>
      </c>
      <c r="Z17" s="3"/>
    </row>
    <row r="18" spans="1:26" s="4" customFormat="1" ht="21" x14ac:dyDescent="0.55000000000000004">
      <c r="A18" s="9" t="s">
        <v>24</v>
      </c>
      <c r="B18" s="3"/>
      <c r="C18" s="10">
        <v>137424070</v>
      </c>
      <c r="D18" s="3"/>
      <c r="E18" s="10">
        <v>1692056329405</v>
      </c>
      <c r="F18" s="3"/>
      <c r="G18" s="10">
        <v>1918746360188</v>
      </c>
      <c r="H18" s="3"/>
      <c r="I18" s="10">
        <v>112369060</v>
      </c>
      <c r="J18" s="3"/>
      <c r="K18" s="10">
        <v>1746127868217</v>
      </c>
      <c r="L18" s="3"/>
      <c r="M18" s="11">
        <v>-112857655</v>
      </c>
      <c r="N18" s="3"/>
      <c r="O18" s="11">
        <v>1758605515725</v>
      </c>
      <c r="P18" s="3"/>
      <c r="Q18" s="11">
        <v>136935475</v>
      </c>
      <c r="R18" s="3"/>
      <c r="S18" s="10">
        <v>15381</v>
      </c>
      <c r="T18" s="3"/>
      <c r="U18" s="11">
        <v>1947037430237</v>
      </c>
      <c r="V18" s="3"/>
      <c r="W18" s="10">
        <v>2105635865749</v>
      </c>
      <c r="X18" s="3"/>
      <c r="Y18" s="12">
        <v>1.37282733684593E-2</v>
      </c>
      <c r="Z18" s="3"/>
    </row>
    <row r="19" spans="1:26" s="4" customFormat="1" ht="21" x14ac:dyDescent="0.55000000000000004">
      <c r="A19" s="9" t="s">
        <v>25</v>
      </c>
      <c r="B19" s="3"/>
      <c r="C19" s="10">
        <v>127871505</v>
      </c>
      <c r="D19" s="3"/>
      <c r="E19" s="10">
        <v>4542842003705</v>
      </c>
      <c r="F19" s="3"/>
      <c r="G19" s="10">
        <v>4779057648867</v>
      </c>
      <c r="H19" s="3"/>
      <c r="I19" s="10">
        <v>133113875</v>
      </c>
      <c r="J19" s="3"/>
      <c r="K19" s="10">
        <v>5398871349591</v>
      </c>
      <c r="L19" s="3"/>
      <c r="M19" s="11">
        <v>-123127605</v>
      </c>
      <c r="N19" s="3"/>
      <c r="O19" s="11">
        <v>4969261365425</v>
      </c>
      <c r="P19" s="3"/>
      <c r="Q19" s="11">
        <v>137857775</v>
      </c>
      <c r="R19" s="3"/>
      <c r="S19" s="10">
        <v>39875</v>
      </c>
      <c r="T19" s="3"/>
      <c r="U19" s="11">
        <v>5387887221423</v>
      </c>
      <c r="V19" s="3"/>
      <c r="W19" s="10">
        <v>5495594566855</v>
      </c>
      <c r="X19" s="3"/>
      <c r="Y19" s="12">
        <v>3.5830043438763531E-2</v>
      </c>
      <c r="Z19" s="3"/>
    </row>
    <row r="20" spans="1:26" s="4" customFormat="1" ht="21" x14ac:dyDescent="0.55000000000000004">
      <c r="A20" s="9" t="s">
        <v>26</v>
      </c>
      <c r="B20" s="3"/>
      <c r="C20" s="10">
        <v>419517</v>
      </c>
      <c r="D20" s="3"/>
      <c r="E20" s="10">
        <v>10012837607</v>
      </c>
      <c r="F20" s="3"/>
      <c r="G20" s="10">
        <v>10140180489</v>
      </c>
      <c r="H20" s="3"/>
      <c r="I20" s="10">
        <v>0</v>
      </c>
      <c r="J20" s="3"/>
      <c r="K20" s="10">
        <v>0</v>
      </c>
      <c r="L20" s="3"/>
      <c r="M20" s="11">
        <v>-419000</v>
      </c>
      <c r="N20" s="3"/>
      <c r="O20" s="11">
        <v>10164961290</v>
      </c>
      <c r="P20" s="3"/>
      <c r="Q20" s="11">
        <v>517</v>
      </c>
      <c r="R20" s="3"/>
      <c r="S20" s="10">
        <v>24888</v>
      </c>
      <c r="T20" s="3"/>
      <c r="U20" s="11">
        <v>12339517</v>
      </c>
      <c r="V20" s="3"/>
      <c r="W20" s="10">
        <v>12862351</v>
      </c>
      <c r="X20" s="3"/>
      <c r="Y20" s="12">
        <v>8.3859642382309535E-8</v>
      </c>
      <c r="Z20" s="3"/>
    </row>
    <row r="21" spans="1:26" s="4" customFormat="1" ht="21" x14ac:dyDescent="0.55000000000000004">
      <c r="A21" s="9" t="s">
        <v>27</v>
      </c>
      <c r="B21" s="3"/>
      <c r="C21" s="10">
        <v>149301183</v>
      </c>
      <c r="D21" s="3"/>
      <c r="E21" s="10">
        <v>6285792730277</v>
      </c>
      <c r="F21" s="3"/>
      <c r="G21" s="10">
        <v>8009487635252</v>
      </c>
      <c r="H21" s="3"/>
      <c r="I21" s="10">
        <v>77567731</v>
      </c>
      <c r="J21" s="3"/>
      <c r="K21" s="10">
        <v>4708438502729</v>
      </c>
      <c r="L21" s="3"/>
      <c r="M21" s="11">
        <v>-66866165</v>
      </c>
      <c r="N21" s="3"/>
      <c r="O21" s="11">
        <v>3927269497714</v>
      </c>
      <c r="P21" s="3"/>
      <c r="Q21" s="11">
        <v>160002749</v>
      </c>
      <c r="R21" s="3"/>
      <c r="S21" s="10">
        <v>64674</v>
      </c>
      <c r="T21" s="3"/>
      <c r="U21" s="11">
        <v>7955161469799</v>
      </c>
      <c r="V21" s="3"/>
      <c r="W21" s="10">
        <v>10345223824023</v>
      </c>
      <c r="X21" s="3"/>
      <c r="Y21" s="12">
        <v>6.744853800425113E-2</v>
      </c>
      <c r="Z21" s="3"/>
    </row>
    <row r="22" spans="1:26" s="4" customFormat="1" ht="21" x14ac:dyDescent="0.55000000000000004">
      <c r="A22" s="9" t="s">
        <v>28</v>
      </c>
      <c r="B22" s="3"/>
      <c r="C22" s="10">
        <v>1625000</v>
      </c>
      <c r="D22" s="3"/>
      <c r="E22" s="10">
        <v>66125062078</v>
      </c>
      <c r="F22" s="3"/>
      <c r="G22" s="10">
        <v>67206333523</v>
      </c>
      <c r="H22" s="3"/>
      <c r="I22" s="10">
        <v>17703000</v>
      </c>
      <c r="J22" s="3"/>
      <c r="K22" s="10">
        <v>745611337743</v>
      </c>
      <c r="L22" s="3"/>
      <c r="M22" s="11">
        <v>-5285000</v>
      </c>
      <c r="N22" s="3"/>
      <c r="O22" s="11">
        <v>222827352137</v>
      </c>
      <c r="P22" s="3"/>
      <c r="Q22" s="11">
        <v>14043000</v>
      </c>
      <c r="R22" s="3"/>
      <c r="S22" s="10">
        <v>42593</v>
      </c>
      <c r="T22" s="3"/>
      <c r="U22" s="11">
        <v>591608834463</v>
      </c>
      <c r="V22" s="3"/>
      <c r="W22" s="10">
        <v>597912937272</v>
      </c>
      <c r="X22" s="3"/>
      <c r="Y22" s="12">
        <v>3.8982581874329341E-3</v>
      </c>
      <c r="Z22" s="3"/>
    </row>
    <row r="23" spans="1:26" s="4" customFormat="1" ht="21" x14ac:dyDescent="0.55000000000000004">
      <c r="A23" s="9" t="s">
        <v>29</v>
      </c>
      <c r="B23" s="3"/>
      <c r="C23" s="10">
        <v>113519962</v>
      </c>
      <c r="D23" s="3"/>
      <c r="E23" s="10">
        <v>2400655521478</v>
      </c>
      <c r="F23" s="3"/>
      <c r="G23" s="10">
        <v>2579612052901</v>
      </c>
      <c r="H23" s="3"/>
      <c r="I23" s="10">
        <v>60356861</v>
      </c>
      <c r="J23" s="3"/>
      <c r="K23" s="10">
        <v>1666850076288</v>
      </c>
      <c r="L23" s="3"/>
      <c r="M23" s="11">
        <v>-83831069</v>
      </c>
      <c r="N23" s="3"/>
      <c r="O23" s="11">
        <v>2334930355747</v>
      </c>
      <c r="P23" s="3"/>
      <c r="Q23" s="11">
        <v>90045754</v>
      </c>
      <c r="R23" s="3"/>
      <c r="S23" s="10">
        <v>29953</v>
      </c>
      <c r="T23" s="3"/>
      <c r="U23" s="11">
        <v>2173511878662</v>
      </c>
      <c r="V23" s="3"/>
      <c r="W23" s="10">
        <v>2696412241635</v>
      </c>
      <c r="X23" s="3"/>
      <c r="Y23" s="12">
        <v>1.7580002777003417E-2</v>
      </c>
      <c r="Z23" s="3"/>
    </row>
    <row r="24" spans="1:26" s="4" customFormat="1" ht="21" x14ac:dyDescent="0.55000000000000004">
      <c r="A24" s="9" t="s">
        <v>30</v>
      </c>
      <c r="B24" s="3"/>
      <c r="C24" s="10">
        <v>136188772</v>
      </c>
      <c r="D24" s="3"/>
      <c r="E24" s="10">
        <v>3945281856442</v>
      </c>
      <c r="F24" s="3"/>
      <c r="G24" s="10">
        <v>4741493435924</v>
      </c>
      <c r="H24" s="3"/>
      <c r="I24" s="10">
        <v>195779058</v>
      </c>
      <c r="J24" s="3"/>
      <c r="K24" s="10">
        <v>7101486649405</v>
      </c>
      <c r="L24" s="3"/>
      <c r="M24" s="11">
        <v>-198345567</v>
      </c>
      <c r="N24" s="3"/>
      <c r="O24" s="11">
        <v>7215472246688</v>
      </c>
      <c r="P24" s="3"/>
      <c r="Q24" s="11">
        <v>133622263</v>
      </c>
      <c r="R24" s="3"/>
      <c r="S24" s="10">
        <v>36531</v>
      </c>
      <c r="T24" s="3"/>
      <c r="U24" s="11">
        <v>4627013866163</v>
      </c>
      <c r="V24" s="3"/>
      <c r="W24" s="10">
        <v>4880036923833</v>
      </c>
      <c r="X24" s="3"/>
      <c r="Y24" s="12">
        <v>3.1816745729074045E-2</v>
      </c>
      <c r="Z24" s="3"/>
    </row>
    <row r="25" spans="1:26" s="4" customFormat="1" ht="21" x14ac:dyDescent="0.55000000000000004">
      <c r="A25" s="9" t="s">
        <v>31</v>
      </c>
      <c r="B25" s="3"/>
      <c r="C25" s="10">
        <v>18800000</v>
      </c>
      <c r="D25" s="3"/>
      <c r="E25" s="10">
        <v>355611583361</v>
      </c>
      <c r="F25" s="3"/>
      <c r="G25" s="10">
        <v>355903112315</v>
      </c>
      <c r="H25" s="3"/>
      <c r="I25" s="10">
        <v>115500000</v>
      </c>
      <c r="J25" s="3"/>
      <c r="K25" s="10">
        <v>2223343485599</v>
      </c>
      <c r="L25" s="3"/>
      <c r="M25" s="11">
        <v>-109300000</v>
      </c>
      <c r="N25" s="3"/>
      <c r="O25" s="11">
        <v>2110798446249</v>
      </c>
      <c r="P25" s="3"/>
      <c r="Q25" s="11">
        <v>25000000</v>
      </c>
      <c r="R25" s="3"/>
      <c r="S25" s="10">
        <v>19491</v>
      </c>
      <c r="T25" s="3"/>
      <c r="U25" s="11">
        <v>486120689129</v>
      </c>
      <c r="V25" s="3"/>
      <c r="W25" s="10">
        <v>487095317344</v>
      </c>
      <c r="X25" s="3"/>
      <c r="Y25" s="12">
        <v>3.1757521714782478E-3</v>
      </c>
      <c r="Z25" s="3"/>
    </row>
    <row r="26" spans="1:26" s="4" customFormat="1" ht="21" x14ac:dyDescent="0.55000000000000004">
      <c r="A26" s="9" t="s">
        <v>32</v>
      </c>
      <c r="B26" s="3"/>
      <c r="C26" s="10">
        <v>37527098</v>
      </c>
      <c r="D26" s="3"/>
      <c r="E26" s="10">
        <v>566284893701</v>
      </c>
      <c r="F26" s="3"/>
      <c r="G26" s="10">
        <v>660561214790</v>
      </c>
      <c r="H26" s="3"/>
      <c r="I26" s="10">
        <v>85652348</v>
      </c>
      <c r="J26" s="3"/>
      <c r="K26" s="10">
        <v>1773299641125</v>
      </c>
      <c r="L26" s="3"/>
      <c r="M26" s="11">
        <v>-92839282</v>
      </c>
      <c r="N26" s="3"/>
      <c r="O26" s="11">
        <v>1933575238031</v>
      </c>
      <c r="P26" s="3"/>
      <c r="Q26" s="11">
        <v>30340164</v>
      </c>
      <c r="R26" s="3"/>
      <c r="S26" s="10">
        <v>21094</v>
      </c>
      <c r="T26" s="3"/>
      <c r="U26" s="11">
        <v>642673500815</v>
      </c>
      <c r="V26" s="3"/>
      <c r="W26" s="10">
        <v>639822620653</v>
      </c>
      <c r="X26" s="3"/>
      <c r="Y26" s="12">
        <v>4.1714999191106413E-3</v>
      </c>
      <c r="Z26" s="3"/>
    </row>
    <row r="27" spans="1:26" s="4" customFormat="1" ht="21" x14ac:dyDescent="0.55000000000000004">
      <c r="A27" s="9" t="s">
        <v>33</v>
      </c>
      <c r="B27" s="3"/>
      <c r="C27" s="10">
        <v>16960000</v>
      </c>
      <c r="D27" s="3"/>
      <c r="E27" s="10">
        <v>381668551260</v>
      </c>
      <c r="F27" s="3"/>
      <c r="G27" s="10">
        <v>385867258960</v>
      </c>
      <c r="H27" s="3"/>
      <c r="I27" s="10">
        <v>24285000</v>
      </c>
      <c r="J27" s="3"/>
      <c r="K27" s="10">
        <v>563148289319</v>
      </c>
      <c r="L27" s="3"/>
      <c r="M27" s="11">
        <v>-15275000</v>
      </c>
      <c r="N27" s="3"/>
      <c r="O27" s="11">
        <v>356484219007</v>
      </c>
      <c r="P27" s="3"/>
      <c r="Q27" s="11">
        <v>25970000</v>
      </c>
      <c r="R27" s="3"/>
      <c r="S27" s="10">
        <v>23430</v>
      </c>
      <c r="T27" s="3"/>
      <c r="U27" s="11">
        <v>595431712437</v>
      </c>
      <c r="V27" s="3"/>
      <c r="W27" s="10">
        <v>608252724069</v>
      </c>
      <c r="X27" s="3"/>
      <c r="Y27" s="12">
        <v>3.9656712772409911E-3</v>
      </c>
      <c r="Z27" s="3"/>
    </row>
    <row r="28" spans="1:26" s="4" customFormat="1" ht="21" x14ac:dyDescent="0.55000000000000004">
      <c r="A28" s="9" t="s">
        <v>34</v>
      </c>
      <c r="B28" s="3"/>
      <c r="C28" s="10">
        <v>4205845</v>
      </c>
      <c r="D28" s="3"/>
      <c r="E28" s="10">
        <v>161003034499</v>
      </c>
      <c r="F28" s="3"/>
      <c r="G28" s="10">
        <v>192384293477</v>
      </c>
      <c r="H28" s="3"/>
      <c r="I28" s="10">
        <v>8273923</v>
      </c>
      <c r="J28" s="3"/>
      <c r="K28" s="10">
        <v>384971759116</v>
      </c>
      <c r="L28" s="3"/>
      <c r="M28" s="11">
        <v>-3343339</v>
      </c>
      <c r="N28" s="3"/>
      <c r="O28" s="11">
        <v>155630379944</v>
      </c>
      <c r="P28" s="3"/>
      <c r="Q28" s="11">
        <v>9136429</v>
      </c>
      <c r="R28" s="3"/>
      <c r="S28" s="10">
        <v>47066</v>
      </c>
      <c r="T28" s="3"/>
      <c r="U28" s="11">
        <v>406684685603</v>
      </c>
      <c r="V28" s="3"/>
      <c r="W28" s="10">
        <v>429856599221</v>
      </c>
      <c r="X28" s="3"/>
      <c r="Y28" s="12">
        <v>2.8025685729108785E-3</v>
      </c>
      <c r="Z28" s="3"/>
    </row>
    <row r="29" spans="1:26" s="4" customFormat="1" ht="21" x14ac:dyDescent="0.55000000000000004">
      <c r="A29" s="9" t="s">
        <v>36</v>
      </c>
      <c r="B29" s="3"/>
      <c r="C29" s="10">
        <v>92994783</v>
      </c>
      <c r="D29" s="3"/>
      <c r="E29" s="10">
        <v>1522405224442</v>
      </c>
      <c r="F29" s="3"/>
      <c r="G29" s="10">
        <v>1645842146055</v>
      </c>
      <c r="H29" s="3"/>
      <c r="I29" s="10">
        <v>214059422</v>
      </c>
      <c r="J29" s="3"/>
      <c r="K29" s="10">
        <v>4206006569655</v>
      </c>
      <c r="L29" s="3"/>
      <c r="M29" s="11">
        <v>-188555783</v>
      </c>
      <c r="N29" s="3"/>
      <c r="O29" s="11">
        <v>3713718607542</v>
      </c>
      <c r="P29" s="3"/>
      <c r="Q29" s="11">
        <v>118498422</v>
      </c>
      <c r="R29" s="3"/>
      <c r="S29" s="10">
        <v>20021</v>
      </c>
      <c r="T29" s="3"/>
      <c r="U29" s="11">
        <v>2340587619844</v>
      </c>
      <c r="V29" s="3"/>
      <c r="W29" s="10">
        <v>2371816343497</v>
      </c>
      <c r="X29" s="3"/>
      <c r="Y29" s="12">
        <v>1.5463710356075296E-2</v>
      </c>
      <c r="Z29" s="3"/>
    </row>
    <row r="30" spans="1:26" s="4" customFormat="1" ht="21" x14ac:dyDescent="0.55000000000000004">
      <c r="A30" s="9" t="s">
        <v>38</v>
      </c>
      <c r="B30" s="3"/>
      <c r="C30" s="10">
        <v>19632543</v>
      </c>
      <c r="D30" s="3"/>
      <c r="E30" s="10">
        <v>870565365750</v>
      </c>
      <c r="F30" s="3"/>
      <c r="G30" s="10">
        <v>896385737352</v>
      </c>
      <c r="H30" s="3"/>
      <c r="I30" s="10">
        <v>1239663</v>
      </c>
      <c r="J30" s="3"/>
      <c r="K30" s="10">
        <v>57579941883</v>
      </c>
      <c r="L30" s="3"/>
      <c r="M30" s="11">
        <v>0</v>
      </c>
      <c r="N30" s="3"/>
      <c r="O30" s="11">
        <v>0</v>
      </c>
      <c r="P30" s="3"/>
      <c r="Q30" s="11">
        <v>20872206</v>
      </c>
      <c r="R30" s="3"/>
      <c r="S30" s="10">
        <v>47040</v>
      </c>
      <c r="T30" s="3"/>
      <c r="U30" s="11">
        <v>928145307633</v>
      </c>
      <c r="V30" s="3"/>
      <c r="W30" s="10">
        <v>981466520955</v>
      </c>
      <c r="X30" s="3"/>
      <c r="Y30" s="12">
        <v>6.3989414888068127E-3</v>
      </c>
      <c r="Z30" s="3"/>
    </row>
    <row r="31" spans="1:26" s="4" customFormat="1" ht="21" x14ac:dyDescent="0.55000000000000004">
      <c r="A31" s="9" t="s">
        <v>39</v>
      </c>
      <c r="B31" s="3"/>
      <c r="C31" s="10">
        <v>3814321</v>
      </c>
      <c r="D31" s="3"/>
      <c r="E31" s="10">
        <v>407333999268</v>
      </c>
      <c r="F31" s="3"/>
      <c r="G31" s="10">
        <v>414582003143</v>
      </c>
      <c r="H31" s="3"/>
      <c r="I31" s="10">
        <v>3306343</v>
      </c>
      <c r="J31" s="3"/>
      <c r="K31" s="10">
        <v>365539507953</v>
      </c>
      <c r="L31" s="3"/>
      <c r="M31" s="11">
        <v>-2631475</v>
      </c>
      <c r="N31" s="3"/>
      <c r="O31" s="11">
        <v>289989528646</v>
      </c>
      <c r="P31" s="3"/>
      <c r="Q31" s="11">
        <v>4489189</v>
      </c>
      <c r="R31" s="3"/>
      <c r="S31" s="10">
        <v>111959</v>
      </c>
      <c r="T31" s="3"/>
      <c r="U31" s="11">
        <v>489295296631</v>
      </c>
      <c r="V31" s="3"/>
      <c r="W31" s="10">
        <v>502419775616</v>
      </c>
      <c r="X31" s="3"/>
      <c r="Y31" s="12">
        <v>3.2756642008104084E-3</v>
      </c>
      <c r="Z31" s="3"/>
    </row>
    <row r="32" spans="1:26" s="4" customFormat="1" ht="21" x14ac:dyDescent="0.55000000000000004">
      <c r="A32" s="9" t="s">
        <v>41</v>
      </c>
      <c r="B32" s="3"/>
      <c r="C32" s="10">
        <v>54500000</v>
      </c>
      <c r="D32" s="3"/>
      <c r="E32" s="10">
        <v>594746644871</v>
      </c>
      <c r="F32" s="3"/>
      <c r="G32" s="10">
        <v>629569760513</v>
      </c>
      <c r="H32" s="3"/>
      <c r="I32" s="10">
        <v>2200000</v>
      </c>
      <c r="J32" s="3"/>
      <c r="K32" s="10">
        <v>25871236460</v>
      </c>
      <c r="L32" s="3"/>
      <c r="M32" s="11">
        <v>-23900000</v>
      </c>
      <c r="N32" s="3"/>
      <c r="O32" s="11">
        <v>280583596732</v>
      </c>
      <c r="P32" s="3"/>
      <c r="Q32" s="11">
        <v>32800000</v>
      </c>
      <c r="R32" s="3"/>
      <c r="S32" s="10">
        <v>11895</v>
      </c>
      <c r="T32" s="3"/>
      <c r="U32" s="11">
        <v>359338409967</v>
      </c>
      <c r="V32" s="3"/>
      <c r="W32" s="10">
        <v>390012129975</v>
      </c>
      <c r="X32" s="3"/>
      <c r="Y32" s="12">
        <v>2.5427915739872379E-3</v>
      </c>
      <c r="Z32" s="3"/>
    </row>
    <row r="33" spans="1:26" s="4" customFormat="1" ht="21" x14ac:dyDescent="0.55000000000000004">
      <c r="A33" s="9" t="s">
        <v>43</v>
      </c>
      <c r="B33" s="3"/>
      <c r="C33" s="10">
        <v>0</v>
      </c>
      <c r="D33" s="3"/>
      <c r="E33" s="10">
        <v>0</v>
      </c>
      <c r="F33" s="3"/>
      <c r="G33" s="10">
        <v>0</v>
      </c>
      <c r="H33" s="3"/>
      <c r="I33" s="10">
        <v>97140000</v>
      </c>
      <c r="J33" s="3"/>
      <c r="K33" s="10">
        <v>13446504466946</v>
      </c>
      <c r="L33" s="3"/>
      <c r="M33" s="11">
        <v>-74148000</v>
      </c>
      <c r="N33" s="3"/>
      <c r="O33" s="11">
        <v>10276490185236</v>
      </c>
      <c r="P33" s="3"/>
      <c r="Q33" s="11">
        <v>22992000</v>
      </c>
      <c r="R33" s="3"/>
      <c r="S33" s="10">
        <v>140238</v>
      </c>
      <c r="T33" s="3"/>
      <c r="U33" s="11">
        <v>3225006485548</v>
      </c>
      <c r="V33" s="3"/>
      <c r="W33" s="10">
        <v>3223163116165</v>
      </c>
      <c r="X33" s="3"/>
      <c r="Y33" s="12">
        <v>2.1014300283163419E-2</v>
      </c>
      <c r="Z33" s="3"/>
    </row>
    <row r="34" spans="1:26" s="4" customFormat="1" ht="21" x14ac:dyDescent="0.55000000000000004">
      <c r="A34" s="9" t="s">
        <v>44</v>
      </c>
      <c r="B34" s="3"/>
      <c r="C34" s="10">
        <v>0</v>
      </c>
      <c r="D34" s="3"/>
      <c r="E34" s="10">
        <v>0</v>
      </c>
      <c r="F34" s="3"/>
      <c r="G34" s="10">
        <v>0</v>
      </c>
      <c r="H34" s="3"/>
      <c r="I34" s="10">
        <v>32300000</v>
      </c>
      <c r="J34" s="3"/>
      <c r="K34" s="10">
        <v>1196137921857</v>
      </c>
      <c r="L34" s="3"/>
      <c r="M34" s="11">
        <v>-32300000</v>
      </c>
      <c r="N34" s="3"/>
      <c r="O34" s="11">
        <v>1202924320659</v>
      </c>
      <c r="P34" s="3"/>
      <c r="Q34" s="11">
        <v>0</v>
      </c>
      <c r="R34" s="3"/>
      <c r="S34" s="10">
        <v>0</v>
      </c>
      <c r="T34" s="3"/>
      <c r="U34" s="11">
        <v>0</v>
      </c>
      <c r="V34" s="3"/>
      <c r="W34" s="10">
        <v>0</v>
      </c>
      <c r="X34" s="3"/>
      <c r="Y34" s="12">
        <v>0</v>
      </c>
      <c r="Z34" s="3"/>
    </row>
    <row r="35" spans="1:26" s="4" customFormat="1" ht="21" x14ac:dyDescent="0.55000000000000004">
      <c r="A35" s="9" t="s">
        <v>45</v>
      </c>
      <c r="B35" s="3"/>
      <c r="C35" s="10">
        <v>0</v>
      </c>
      <c r="D35" s="3"/>
      <c r="E35" s="10">
        <v>0</v>
      </c>
      <c r="F35" s="3"/>
      <c r="G35" s="10">
        <v>0</v>
      </c>
      <c r="H35" s="3"/>
      <c r="I35" s="10">
        <v>5000000</v>
      </c>
      <c r="J35" s="3"/>
      <c r="K35" s="10">
        <v>86092434832</v>
      </c>
      <c r="L35" s="3"/>
      <c r="M35" s="11">
        <v>-5000000</v>
      </c>
      <c r="N35" s="3"/>
      <c r="O35" s="11">
        <v>86193204549</v>
      </c>
      <c r="P35" s="3"/>
      <c r="Q35" s="11">
        <v>0</v>
      </c>
      <c r="R35" s="3"/>
      <c r="S35" s="10">
        <v>0</v>
      </c>
      <c r="T35" s="3"/>
      <c r="U35" s="11">
        <v>0</v>
      </c>
      <c r="V35" s="3"/>
      <c r="W35" s="10">
        <v>0</v>
      </c>
      <c r="X35" s="3"/>
      <c r="Y35" s="12">
        <v>0</v>
      </c>
      <c r="Z35" s="3"/>
    </row>
    <row r="36" spans="1:26" s="4" customFormat="1" ht="21.75" thickBot="1" x14ac:dyDescent="0.6">
      <c r="A36" s="9" t="s">
        <v>46</v>
      </c>
      <c r="B36" s="3"/>
      <c r="C36" s="10">
        <v>0</v>
      </c>
      <c r="D36" s="3"/>
      <c r="E36" s="10">
        <v>0</v>
      </c>
      <c r="F36" s="3"/>
      <c r="G36" s="10">
        <v>0</v>
      </c>
      <c r="H36" s="3"/>
      <c r="I36" s="10">
        <v>74800000</v>
      </c>
      <c r="J36" s="3"/>
      <c r="K36" s="10">
        <v>1357845025518</v>
      </c>
      <c r="L36" s="3"/>
      <c r="M36" s="11">
        <v>-74800000</v>
      </c>
      <c r="N36" s="3"/>
      <c r="O36" s="11">
        <v>1365882840001</v>
      </c>
      <c r="P36" s="3"/>
      <c r="Q36" s="11">
        <v>0</v>
      </c>
      <c r="R36" s="3"/>
      <c r="S36" s="10">
        <v>0</v>
      </c>
      <c r="T36" s="3"/>
      <c r="U36" s="11">
        <v>0</v>
      </c>
      <c r="V36" s="3"/>
      <c r="W36" s="10">
        <v>0</v>
      </c>
      <c r="X36" s="3"/>
      <c r="Y36" s="12">
        <v>0</v>
      </c>
      <c r="Z36" s="3"/>
    </row>
    <row r="37" spans="1:26" s="13" customFormat="1" ht="24.75" thickBot="1" x14ac:dyDescent="0.3">
      <c r="A37" s="13" t="s">
        <v>47</v>
      </c>
      <c r="C37" s="13" t="s">
        <v>47</v>
      </c>
      <c r="E37" s="14">
        <f>SUM(E10:E36)</f>
        <v>64063104180722</v>
      </c>
      <c r="G37" s="14">
        <f>SUM(G10:G36)</f>
        <v>72550173372038</v>
      </c>
      <c r="I37" s="13" t="s">
        <v>47</v>
      </c>
      <c r="K37" s="14">
        <f>SUM(K10:K36)</f>
        <v>464945785864516</v>
      </c>
      <c r="M37" s="13" t="s">
        <v>47</v>
      </c>
      <c r="O37" s="14">
        <f>SUM(O10:O36)</f>
        <v>446841772105633</v>
      </c>
      <c r="Q37" s="13" t="s">
        <v>47</v>
      </c>
      <c r="S37" s="13" t="s">
        <v>47</v>
      </c>
      <c r="U37" s="14">
        <f>SUM(U10:U36)</f>
        <v>95319438956379</v>
      </c>
      <c r="W37" s="14">
        <f>SUM(W10:W36)</f>
        <v>100198793465269</v>
      </c>
      <c r="Y37" s="15">
        <f>SUM(Y10:Y36)</f>
        <v>0.65327365013879268</v>
      </c>
    </row>
    <row r="39" spans="1:26" x14ac:dyDescent="0.45">
      <c r="Y39" s="2"/>
    </row>
  </sheetData>
  <mergeCells count="19">
    <mergeCell ref="A7:A9"/>
    <mergeCell ref="C7:G7"/>
    <mergeCell ref="I7:O7"/>
    <mergeCell ref="Q7:Y7"/>
    <mergeCell ref="C8:C9"/>
    <mergeCell ref="U8:U9"/>
    <mergeCell ref="W8:W9"/>
    <mergeCell ref="Y8:Y9"/>
    <mergeCell ref="E8:E9"/>
    <mergeCell ref="G8:G9"/>
    <mergeCell ref="I8:K8"/>
    <mergeCell ref="M8:O8"/>
    <mergeCell ref="Q8:Q9"/>
    <mergeCell ref="S8:S9"/>
    <mergeCell ref="A2:Y2"/>
    <mergeCell ref="A3:Y3"/>
    <mergeCell ref="A4:Y4"/>
    <mergeCell ref="A5:Y5"/>
    <mergeCell ref="A6:Y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F28"/>
  <sheetViews>
    <sheetView rightToLeft="1" topLeftCell="A9" workbookViewId="0">
      <selection activeCell="G25" sqref="G25"/>
    </sheetView>
  </sheetViews>
  <sheetFormatPr defaultRowHeight="18.75" x14ac:dyDescent="0.45"/>
  <cols>
    <col min="1" max="1" width="34.28515625" style="1" bestFit="1" customWidth="1"/>
    <col min="2" max="2" width="1" style="1" customWidth="1"/>
    <col min="3" max="3" width="16" style="1" customWidth="1"/>
    <col min="4" max="4" width="1" style="1" customWidth="1"/>
    <col min="5" max="5" width="22" style="1" customWidth="1"/>
    <col min="6" max="6" width="1" style="1" customWidth="1"/>
    <col min="7" max="7" width="22" style="1" customWidth="1"/>
    <col min="8" max="8" width="1" style="1" customWidth="1"/>
    <col min="9" max="9" width="16" style="1" customWidth="1"/>
    <col min="10" max="10" width="1" style="1" customWidth="1"/>
    <col min="11" max="11" width="22" style="1" customWidth="1"/>
    <col min="12" max="12" width="1" style="1" customWidth="1"/>
    <col min="13" max="13" width="14" style="1" customWidth="1"/>
    <col min="14" max="14" width="1" style="1" customWidth="1"/>
    <col min="15" max="15" width="24" style="1" customWidth="1"/>
    <col min="16" max="16" width="1" style="1" customWidth="1"/>
    <col min="17" max="17" width="16" style="1" customWidth="1"/>
    <col min="18" max="18" width="1" style="1" customWidth="1"/>
    <col min="19" max="19" width="23" style="1" customWidth="1"/>
    <col min="20" max="20" width="1" style="1" customWidth="1"/>
    <col min="21" max="21" width="24" style="1" customWidth="1"/>
    <col min="22" max="22" width="1" style="1" customWidth="1"/>
    <col min="23" max="23" width="24" style="1" customWidth="1"/>
    <col min="24" max="24" width="1" style="1" customWidth="1"/>
    <col min="25" max="25" width="32" style="1" customWidth="1"/>
    <col min="26" max="26" width="1" style="1" customWidth="1"/>
    <col min="27" max="27" width="9.140625" style="1" customWidth="1"/>
    <col min="28" max="16384" width="9.140625" style="1"/>
  </cols>
  <sheetData>
    <row r="2" spans="1:32" s="4" customFormat="1" ht="26.25" x14ac:dyDescent="0.45">
      <c r="A2" s="71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  <c r="N2" s="71" t="s">
        <v>0</v>
      </c>
      <c r="O2" s="71" t="s">
        <v>0</v>
      </c>
      <c r="P2" s="71" t="s">
        <v>0</v>
      </c>
      <c r="Q2" s="71" t="s">
        <v>0</v>
      </c>
      <c r="R2" s="71" t="s">
        <v>0</v>
      </c>
      <c r="S2" s="71" t="s">
        <v>0</v>
      </c>
      <c r="T2" s="71" t="s">
        <v>0</v>
      </c>
      <c r="U2" s="71" t="s">
        <v>0</v>
      </c>
      <c r="V2" s="71" t="s">
        <v>0</v>
      </c>
      <c r="W2" s="71" t="s">
        <v>0</v>
      </c>
      <c r="X2" s="71" t="s">
        <v>0</v>
      </c>
      <c r="Y2" s="71" t="s">
        <v>0</v>
      </c>
      <c r="Z2" s="3"/>
      <c r="AA2" s="3"/>
    </row>
    <row r="3" spans="1:32" s="4" customFormat="1" ht="26.25" x14ac:dyDescent="0.45">
      <c r="A3" s="71" t="s">
        <v>1</v>
      </c>
      <c r="B3" s="71" t="s">
        <v>1</v>
      </c>
      <c r="C3" s="71" t="s">
        <v>1</v>
      </c>
      <c r="D3" s="71" t="s">
        <v>1</v>
      </c>
      <c r="E3" s="71" t="s">
        <v>1</v>
      </c>
      <c r="F3" s="71" t="s">
        <v>1</v>
      </c>
      <c r="G3" s="71" t="s">
        <v>1</v>
      </c>
      <c r="H3" s="71" t="s">
        <v>1</v>
      </c>
      <c r="I3" s="71" t="s">
        <v>1</v>
      </c>
      <c r="J3" s="71" t="s">
        <v>1</v>
      </c>
      <c r="K3" s="71" t="s">
        <v>1</v>
      </c>
      <c r="L3" s="71" t="s">
        <v>1</v>
      </c>
      <c r="M3" s="71" t="s">
        <v>1</v>
      </c>
      <c r="N3" s="71" t="s">
        <v>1</v>
      </c>
      <c r="O3" s="71" t="s">
        <v>1</v>
      </c>
      <c r="P3" s="71" t="s">
        <v>1</v>
      </c>
      <c r="Q3" s="71" t="s">
        <v>1</v>
      </c>
      <c r="R3" s="71" t="s">
        <v>1</v>
      </c>
      <c r="S3" s="71" t="s">
        <v>1</v>
      </c>
      <c r="T3" s="71" t="s">
        <v>1</v>
      </c>
      <c r="U3" s="71" t="s">
        <v>1</v>
      </c>
      <c r="V3" s="71" t="s">
        <v>1</v>
      </c>
      <c r="W3" s="71" t="s">
        <v>1</v>
      </c>
      <c r="X3" s="71" t="s">
        <v>1</v>
      </c>
      <c r="Y3" s="71" t="s">
        <v>1</v>
      </c>
      <c r="Z3" s="3"/>
      <c r="AA3" s="3"/>
    </row>
    <row r="4" spans="1:32" s="4" customFormat="1" ht="26.25" x14ac:dyDescent="0.45">
      <c r="A4" s="71" t="s">
        <v>2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  <c r="N4" s="71" t="s">
        <v>2</v>
      </c>
      <c r="O4" s="71" t="s">
        <v>2</v>
      </c>
      <c r="P4" s="71" t="s">
        <v>2</v>
      </c>
      <c r="Q4" s="71" t="s">
        <v>2</v>
      </c>
      <c r="R4" s="71" t="s">
        <v>2</v>
      </c>
      <c r="S4" s="71" t="s">
        <v>2</v>
      </c>
      <c r="T4" s="71" t="s">
        <v>2</v>
      </c>
      <c r="U4" s="71" t="s">
        <v>2</v>
      </c>
      <c r="V4" s="71" t="s">
        <v>2</v>
      </c>
      <c r="W4" s="71" t="s">
        <v>2</v>
      </c>
      <c r="X4" s="71" t="s">
        <v>2</v>
      </c>
      <c r="Y4" s="71" t="s">
        <v>2</v>
      </c>
      <c r="Z4" s="3"/>
      <c r="AA4" s="3"/>
    </row>
    <row r="5" spans="1:32" s="17" customFormat="1" ht="28.5" x14ac:dyDescent="0.4">
      <c r="A5" s="72" t="s">
        <v>123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16"/>
      <c r="AA5" s="16"/>
      <c r="AB5" s="16"/>
      <c r="AC5" s="16"/>
      <c r="AD5" s="16"/>
      <c r="AE5" s="16"/>
      <c r="AF5" s="16"/>
    </row>
    <row r="6" spans="1:32" s="4" customFormat="1" ht="27" thickBot="1" x14ac:dyDescent="0.5">
      <c r="A6" s="70" t="s">
        <v>48</v>
      </c>
      <c r="B6" s="70" t="s">
        <v>48</v>
      </c>
      <c r="C6" s="70" t="s">
        <v>122</v>
      </c>
      <c r="D6" s="70" t="s">
        <v>4</v>
      </c>
      <c r="E6" s="70" t="s">
        <v>4</v>
      </c>
      <c r="F6" s="70" t="s">
        <v>4</v>
      </c>
      <c r="G6" s="70" t="s">
        <v>4</v>
      </c>
      <c r="H6" s="3"/>
      <c r="I6" s="70" t="s">
        <v>5</v>
      </c>
      <c r="J6" s="70" t="s">
        <v>5</v>
      </c>
      <c r="K6" s="70" t="s">
        <v>5</v>
      </c>
      <c r="L6" s="70" t="s">
        <v>5</v>
      </c>
      <c r="M6" s="70" t="s">
        <v>5</v>
      </c>
      <c r="N6" s="70" t="s">
        <v>5</v>
      </c>
      <c r="O6" s="70" t="s">
        <v>5</v>
      </c>
      <c r="P6" s="3"/>
      <c r="Q6" s="70" t="s">
        <v>6</v>
      </c>
      <c r="R6" s="70" t="s">
        <v>6</v>
      </c>
      <c r="S6" s="70" t="s">
        <v>6</v>
      </c>
      <c r="T6" s="70" t="s">
        <v>6</v>
      </c>
      <c r="U6" s="70" t="s">
        <v>6</v>
      </c>
      <c r="V6" s="70" t="s">
        <v>6</v>
      </c>
      <c r="W6" s="70" t="s">
        <v>6</v>
      </c>
      <c r="X6" s="70" t="s">
        <v>6</v>
      </c>
      <c r="Y6" s="70" t="s">
        <v>6</v>
      </c>
      <c r="Z6" s="3"/>
      <c r="AA6" s="3"/>
    </row>
    <row r="7" spans="1:32" s="4" customFormat="1" ht="27" thickBot="1" x14ac:dyDescent="0.5">
      <c r="A7" s="70" t="s">
        <v>49</v>
      </c>
      <c r="B7" s="3"/>
      <c r="C7" s="70" t="s">
        <v>7</v>
      </c>
      <c r="D7" s="3"/>
      <c r="E7" s="70" t="s">
        <v>8</v>
      </c>
      <c r="F7" s="3"/>
      <c r="G7" s="70" t="s">
        <v>9</v>
      </c>
      <c r="H7" s="3"/>
      <c r="I7" s="70" t="s">
        <v>10</v>
      </c>
      <c r="J7" s="70" t="s">
        <v>10</v>
      </c>
      <c r="K7" s="70" t="s">
        <v>10</v>
      </c>
      <c r="L7" s="3"/>
      <c r="M7" s="70" t="s">
        <v>11</v>
      </c>
      <c r="N7" s="70" t="s">
        <v>11</v>
      </c>
      <c r="O7" s="70" t="s">
        <v>11</v>
      </c>
      <c r="P7" s="3"/>
      <c r="Q7" s="70" t="s">
        <v>7</v>
      </c>
      <c r="R7" s="3"/>
      <c r="S7" s="70" t="s">
        <v>50</v>
      </c>
      <c r="T7" s="3"/>
      <c r="U7" s="70" t="s">
        <v>8</v>
      </c>
      <c r="V7" s="3"/>
      <c r="W7" s="70" t="s">
        <v>9</v>
      </c>
      <c r="X7" s="3"/>
      <c r="Y7" s="70" t="s">
        <v>13</v>
      </c>
      <c r="Z7" s="3"/>
      <c r="AA7" s="3"/>
    </row>
    <row r="8" spans="1:32" s="4" customFormat="1" ht="27" thickBot="1" x14ac:dyDescent="0.5">
      <c r="A8" s="70" t="s">
        <v>49</v>
      </c>
      <c r="B8" s="3"/>
      <c r="C8" s="70" t="s">
        <v>7</v>
      </c>
      <c r="D8" s="3"/>
      <c r="E8" s="70" t="s">
        <v>8</v>
      </c>
      <c r="F8" s="3"/>
      <c r="G8" s="70" t="s">
        <v>9</v>
      </c>
      <c r="H8" s="3"/>
      <c r="I8" s="8" t="s">
        <v>7</v>
      </c>
      <c r="J8" s="3"/>
      <c r="K8" s="8" t="s">
        <v>8</v>
      </c>
      <c r="L8" s="3"/>
      <c r="M8" s="8" t="s">
        <v>7</v>
      </c>
      <c r="N8" s="3"/>
      <c r="O8" s="8" t="s">
        <v>14</v>
      </c>
      <c r="P8" s="3"/>
      <c r="Q8" s="70" t="s">
        <v>7</v>
      </c>
      <c r="R8" s="3"/>
      <c r="S8" s="70" t="s">
        <v>50</v>
      </c>
      <c r="T8" s="3"/>
      <c r="U8" s="70" t="s">
        <v>8</v>
      </c>
      <c r="V8" s="3"/>
      <c r="W8" s="70" t="s">
        <v>9</v>
      </c>
      <c r="X8" s="3"/>
      <c r="Y8" s="70" t="s">
        <v>13</v>
      </c>
      <c r="Z8" s="3"/>
      <c r="AA8" s="3"/>
    </row>
    <row r="9" spans="1:32" s="4" customFormat="1" ht="21" x14ac:dyDescent="0.55000000000000004">
      <c r="A9" s="9" t="s">
        <v>51</v>
      </c>
      <c r="B9" s="3"/>
      <c r="C9" s="10">
        <v>10619</v>
      </c>
      <c r="D9" s="3"/>
      <c r="E9" s="10">
        <v>31141143001</v>
      </c>
      <c r="F9" s="3"/>
      <c r="G9" s="10">
        <v>44406950186</v>
      </c>
      <c r="H9" s="3"/>
      <c r="I9" s="10">
        <v>0</v>
      </c>
      <c r="J9" s="3"/>
      <c r="K9" s="10">
        <v>0</v>
      </c>
      <c r="L9" s="3"/>
      <c r="M9" s="11">
        <v>0</v>
      </c>
      <c r="N9" s="3"/>
      <c r="O9" s="10">
        <v>0</v>
      </c>
      <c r="P9" s="3"/>
      <c r="Q9" s="10">
        <f>C9+I9-M9</f>
        <v>10619</v>
      </c>
      <c r="R9" s="3"/>
      <c r="S9" s="10">
        <v>4252758</v>
      </c>
      <c r="T9" s="3"/>
      <c r="U9" s="10">
        <v>31141143001</v>
      </c>
      <c r="V9" s="3"/>
      <c r="W9" s="10">
        <v>45143669918</v>
      </c>
      <c r="X9" s="3"/>
      <c r="Y9" s="12">
        <v>2.9432659823608488E-4</v>
      </c>
      <c r="Z9" s="3"/>
      <c r="AA9" s="3"/>
    </row>
    <row r="10" spans="1:32" s="4" customFormat="1" ht="21" x14ac:dyDescent="0.55000000000000004">
      <c r="A10" s="9" t="s">
        <v>52</v>
      </c>
      <c r="B10" s="3"/>
      <c r="C10" s="10">
        <v>64800</v>
      </c>
      <c r="D10" s="3"/>
      <c r="E10" s="10">
        <v>99976334535</v>
      </c>
      <c r="F10" s="3"/>
      <c r="G10" s="10">
        <v>141016936601</v>
      </c>
      <c r="H10" s="3"/>
      <c r="I10" s="10">
        <v>0</v>
      </c>
      <c r="J10" s="3"/>
      <c r="K10" s="10">
        <v>0</v>
      </c>
      <c r="L10" s="3"/>
      <c r="M10" s="10">
        <v>0</v>
      </c>
      <c r="N10" s="3"/>
      <c r="O10" s="10">
        <v>0</v>
      </c>
      <c r="P10" s="3"/>
      <c r="Q10" s="10">
        <f t="shared" ref="Q10:Q24" si="0">C10+I10-M10</f>
        <v>64800</v>
      </c>
      <c r="R10" s="3"/>
      <c r="S10" s="10">
        <v>2212349</v>
      </c>
      <c r="T10" s="3"/>
      <c r="U10" s="10">
        <v>99976334535</v>
      </c>
      <c r="V10" s="3"/>
      <c r="W10" s="10">
        <v>143308266911</v>
      </c>
      <c r="X10" s="3"/>
      <c r="Y10" s="12">
        <v>9.3433774382187381E-4</v>
      </c>
      <c r="Z10" s="3"/>
      <c r="AA10" s="3"/>
    </row>
    <row r="11" spans="1:32" s="4" customFormat="1" ht="21" x14ac:dyDescent="0.55000000000000004">
      <c r="A11" s="9" t="s">
        <v>53</v>
      </c>
      <c r="B11" s="3"/>
      <c r="C11" s="10">
        <v>4649</v>
      </c>
      <c r="D11" s="3"/>
      <c r="E11" s="10">
        <v>26480549550</v>
      </c>
      <c r="F11" s="3"/>
      <c r="G11" s="10">
        <v>27512103246</v>
      </c>
      <c r="H11" s="3"/>
      <c r="I11" s="10">
        <v>0</v>
      </c>
      <c r="J11" s="3"/>
      <c r="K11" s="10">
        <v>0</v>
      </c>
      <c r="L11" s="3"/>
      <c r="M11" s="10">
        <v>4649</v>
      </c>
      <c r="N11" s="3"/>
      <c r="O11" s="10">
        <v>27489707839</v>
      </c>
      <c r="P11" s="3"/>
      <c r="Q11" s="10">
        <f t="shared" si="0"/>
        <v>0</v>
      </c>
      <c r="R11" s="3"/>
      <c r="S11" s="10">
        <v>0</v>
      </c>
      <c r="T11" s="3"/>
      <c r="U11" s="10">
        <v>0</v>
      </c>
      <c r="V11" s="3"/>
      <c r="W11" s="10">
        <v>0</v>
      </c>
      <c r="X11" s="3"/>
      <c r="Y11" s="12">
        <v>0</v>
      </c>
      <c r="Z11" s="3"/>
      <c r="AA11" s="3"/>
    </row>
    <row r="12" spans="1:32" s="4" customFormat="1" ht="21" x14ac:dyDescent="0.55000000000000004">
      <c r="A12" s="9" t="s">
        <v>54</v>
      </c>
      <c r="B12" s="3"/>
      <c r="C12" s="10">
        <v>14500</v>
      </c>
      <c r="D12" s="3"/>
      <c r="E12" s="10">
        <v>60180307000</v>
      </c>
      <c r="F12" s="3"/>
      <c r="G12" s="10">
        <v>81183547195</v>
      </c>
      <c r="H12" s="3"/>
      <c r="I12" s="10">
        <v>0</v>
      </c>
      <c r="J12" s="3"/>
      <c r="K12" s="10">
        <v>0</v>
      </c>
      <c r="L12" s="3"/>
      <c r="M12" s="10">
        <v>0</v>
      </c>
      <c r="N12" s="3"/>
      <c r="O12" s="10">
        <v>0</v>
      </c>
      <c r="P12" s="3"/>
      <c r="Q12" s="10">
        <f t="shared" si="0"/>
        <v>14500</v>
      </c>
      <c r="R12" s="3"/>
      <c r="S12" s="10">
        <v>5686058</v>
      </c>
      <c r="T12" s="3"/>
      <c r="U12" s="10">
        <v>60180307000</v>
      </c>
      <c r="V12" s="3"/>
      <c r="W12" s="10">
        <v>82417966417</v>
      </c>
      <c r="X12" s="3"/>
      <c r="Y12" s="12">
        <v>5.373466475613064E-4</v>
      </c>
      <c r="Z12" s="3"/>
      <c r="AA12" s="3"/>
    </row>
    <row r="13" spans="1:32" s="4" customFormat="1" ht="21" x14ac:dyDescent="0.55000000000000004">
      <c r="A13" s="9" t="s">
        <v>55</v>
      </c>
      <c r="B13" s="3"/>
      <c r="C13" s="10">
        <v>9179</v>
      </c>
      <c r="D13" s="3"/>
      <c r="E13" s="10">
        <v>9158200339</v>
      </c>
      <c r="F13" s="3"/>
      <c r="G13" s="10">
        <v>9085158141</v>
      </c>
      <c r="H13" s="3"/>
      <c r="I13" s="10">
        <v>0</v>
      </c>
      <c r="J13" s="3"/>
      <c r="K13" s="10">
        <v>0</v>
      </c>
      <c r="L13" s="3"/>
      <c r="M13" s="10">
        <v>0</v>
      </c>
      <c r="N13" s="3"/>
      <c r="O13" s="10">
        <v>0</v>
      </c>
      <c r="P13" s="3"/>
      <c r="Q13" s="10">
        <f t="shared" si="0"/>
        <v>9179</v>
      </c>
      <c r="R13" s="3"/>
      <c r="S13" s="10">
        <v>989920</v>
      </c>
      <c r="T13" s="3"/>
      <c r="U13" s="10">
        <v>9158200339</v>
      </c>
      <c r="V13" s="3"/>
      <c r="W13" s="10">
        <v>9085158141</v>
      </c>
      <c r="X13" s="3"/>
      <c r="Y13" s="12">
        <v>5.9233192492646802E-5</v>
      </c>
      <c r="Z13" s="3"/>
      <c r="AA13" s="3"/>
    </row>
    <row r="14" spans="1:32" s="4" customFormat="1" ht="21" x14ac:dyDescent="0.55000000000000004">
      <c r="A14" s="9" t="s">
        <v>56</v>
      </c>
      <c r="B14" s="3"/>
      <c r="C14" s="10">
        <v>20000</v>
      </c>
      <c r="D14" s="3"/>
      <c r="E14" s="10">
        <v>20000000000</v>
      </c>
      <c r="F14" s="3"/>
      <c r="G14" s="10">
        <v>18397332000</v>
      </c>
      <c r="H14" s="3"/>
      <c r="I14" s="10">
        <v>0</v>
      </c>
      <c r="J14" s="3"/>
      <c r="K14" s="10">
        <v>0</v>
      </c>
      <c r="L14" s="3"/>
      <c r="M14" s="10">
        <v>0</v>
      </c>
      <c r="N14" s="3"/>
      <c r="O14" s="10">
        <v>0</v>
      </c>
      <c r="P14" s="3"/>
      <c r="Q14" s="10">
        <f t="shared" si="0"/>
        <v>20000</v>
      </c>
      <c r="R14" s="3"/>
      <c r="S14" s="10">
        <v>920000</v>
      </c>
      <c r="T14" s="3"/>
      <c r="U14" s="10">
        <v>20000000000</v>
      </c>
      <c r="V14" s="3"/>
      <c r="W14" s="10">
        <v>18397332000</v>
      </c>
      <c r="X14" s="3"/>
      <c r="Y14" s="12">
        <v>1.199464765273953E-4</v>
      </c>
      <c r="Z14" s="3"/>
      <c r="AA14" s="3"/>
    </row>
    <row r="15" spans="1:32" s="4" customFormat="1" ht="21" x14ac:dyDescent="0.55000000000000004">
      <c r="A15" s="9" t="s">
        <v>57</v>
      </c>
      <c r="B15" s="3"/>
      <c r="C15" s="10">
        <v>5000</v>
      </c>
      <c r="D15" s="3"/>
      <c r="E15" s="10">
        <v>5000000000</v>
      </c>
      <c r="F15" s="3"/>
      <c r="G15" s="10">
        <v>4996375000</v>
      </c>
      <c r="H15" s="3"/>
      <c r="I15" s="10">
        <v>0</v>
      </c>
      <c r="J15" s="3"/>
      <c r="K15" s="10">
        <v>0</v>
      </c>
      <c r="L15" s="3"/>
      <c r="M15" s="10">
        <v>0</v>
      </c>
      <c r="N15" s="3"/>
      <c r="O15" s="10">
        <v>0</v>
      </c>
      <c r="P15" s="3"/>
      <c r="Q15" s="10">
        <f t="shared" si="0"/>
        <v>5000</v>
      </c>
      <c r="R15" s="3"/>
      <c r="S15" s="10">
        <v>1000000</v>
      </c>
      <c r="T15" s="3"/>
      <c r="U15" s="10">
        <v>5000000000</v>
      </c>
      <c r="V15" s="3"/>
      <c r="W15" s="10">
        <v>4996375000</v>
      </c>
      <c r="X15" s="3"/>
      <c r="Y15" s="12">
        <v>3.2575243880991254E-5</v>
      </c>
      <c r="Z15" s="3"/>
      <c r="AA15" s="3"/>
    </row>
    <row r="16" spans="1:32" s="4" customFormat="1" ht="21" x14ac:dyDescent="0.55000000000000004">
      <c r="A16" s="9" t="s">
        <v>58</v>
      </c>
      <c r="B16" s="3"/>
      <c r="C16" s="10">
        <v>200000</v>
      </c>
      <c r="D16" s="3"/>
      <c r="E16" s="10">
        <v>200000000000</v>
      </c>
      <c r="F16" s="3"/>
      <c r="G16" s="10">
        <v>199855000000</v>
      </c>
      <c r="H16" s="3"/>
      <c r="I16" s="10">
        <v>0</v>
      </c>
      <c r="J16" s="3"/>
      <c r="K16" s="10">
        <v>0</v>
      </c>
      <c r="L16" s="3"/>
      <c r="M16" s="10">
        <v>0</v>
      </c>
      <c r="N16" s="3"/>
      <c r="O16" s="10">
        <v>0</v>
      </c>
      <c r="P16" s="3"/>
      <c r="Q16" s="10">
        <f t="shared" si="0"/>
        <v>200000</v>
      </c>
      <c r="R16" s="3"/>
      <c r="S16" s="10">
        <v>1000000</v>
      </c>
      <c r="T16" s="3"/>
      <c r="U16" s="10">
        <v>200000000000</v>
      </c>
      <c r="V16" s="3"/>
      <c r="W16" s="10">
        <v>199855000000</v>
      </c>
      <c r="X16" s="3"/>
      <c r="Y16" s="12">
        <v>1.3030097552396503E-3</v>
      </c>
      <c r="Z16" s="3"/>
      <c r="AA16" s="3"/>
    </row>
    <row r="17" spans="1:27" s="4" customFormat="1" ht="21" x14ac:dyDescent="0.55000000000000004">
      <c r="A17" s="9" t="s">
        <v>59</v>
      </c>
      <c r="B17" s="3"/>
      <c r="C17" s="10">
        <v>5000</v>
      </c>
      <c r="D17" s="3"/>
      <c r="E17" s="10">
        <v>5000725000</v>
      </c>
      <c r="F17" s="3"/>
      <c r="G17" s="10">
        <v>4999275000</v>
      </c>
      <c r="H17" s="3"/>
      <c r="I17" s="10">
        <v>0</v>
      </c>
      <c r="J17" s="3"/>
      <c r="K17" s="10">
        <v>0</v>
      </c>
      <c r="L17" s="3"/>
      <c r="M17" s="10">
        <v>0</v>
      </c>
      <c r="N17" s="3"/>
      <c r="O17" s="10">
        <v>0</v>
      </c>
      <c r="P17" s="3"/>
      <c r="Q17" s="10">
        <f t="shared" si="0"/>
        <v>5000</v>
      </c>
      <c r="R17" s="3"/>
      <c r="S17" s="10">
        <v>1000000</v>
      </c>
      <c r="T17" s="3"/>
      <c r="U17" s="10">
        <v>5000725000</v>
      </c>
      <c r="V17" s="3"/>
      <c r="W17" s="10">
        <v>4999275000</v>
      </c>
      <c r="X17" s="3"/>
      <c r="Y17" s="12">
        <v>3.259415123027046E-5</v>
      </c>
      <c r="Z17" s="3"/>
      <c r="AA17" s="3"/>
    </row>
    <row r="18" spans="1:27" s="4" customFormat="1" ht="21" x14ac:dyDescent="0.55000000000000004">
      <c r="A18" s="9" t="s">
        <v>60</v>
      </c>
      <c r="B18" s="3"/>
      <c r="C18" s="10">
        <v>3053</v>
      </c>
      <c r="D18" s="3"/>
      <c r="E18" s="10">
        <v>3053442685</v>
      </c>
      <c r="F18" s="3"/>
      <c r="G18" s="10">
        <v>3083079835</v>
      </c>
      <c r="H18" s="3"/>
      <c r="I18" s="10">
        <v>0</v>
      </c>
      <c r="J18" s="3"/>
      <c r="K18" s="10">
        <v>0</v>
      </c>
      <c r="L18" s="3"/>
      <c r="M18" s="10">
        <v>0</v>
      </c>
      <c r="N18" s="3"/>
      <c r="O18" s="10">
        <v>0</v>
      </c>
      <c r="P18" s="3"/>
      <c r="Q18" s="10">
        <f t="shared" si="0"/>
        <v>3053</v>
      </c>
      <c r="R18" s="3"/>
      <c r="S18" s="10">
        <v>1009999</v>
      </c>
      <c r="T18" s="3"/>
      <c r="U18" s="10">
        <v>3053442685</v>
      </c>
      <c r="V18" s="3"/>
      <c r="W18" s="10">
        <v>3083079835</v>
      </c>
      <c r="X18" s="3"/>
      <c r="Y18" s="12">
        <v>2.010098872276226E-5</v>
      </c>
      <c r="Z18" s="3"/>
      <c r="AA18" s="3"/>
    </row>
    <row r="19" spans="1:27" s="4" customFormat="1" ht="21" x14ac:dyDescent="0.55000000000000004">
      <c r="A19" s="9" t="s">
        <v>61</v>
      </c>
      <c r="B19" s="3"/>
      <c r="C19" s="10">
        <v>10000</v>
      </c>
      <c r="D19" s="3"/>
      <c r="E19" s="10">
        <v>10001420293</v>
      </c>
      <c r="F19" s="3"/>
      <c r="G19" s="10">
        <v>9899564355</v>
      </c>
      <c r="H19" s="3"/>
      <c r="I19" s="10">
        <v>0</v>
      </c>
      <c r="J19" s="3"/>
      <c r="K19" s="10">
        <v>0</v>
      </c>
      <c r="L19" s="3"/>
      <c r="M19" s="10">
        <v>0</v>
      </c>
      <c r="N19" s="3"/>
      <c r="O19" s="10">
        <v>0</v>
      </c>
      <c r="P19" s="3"/>
      <c r="Q19" s="10">
        <f t="shared" si="0"/>
        <v>10000</v>
      </c>
      <c r="R19" s="3"/>
      <c r="S19" s="10">
        <v>990100</v>
      </c>
      <c r="T19" s="3"/>
      <c r="U19" s="10">
        <v>10001420293</v>
      </c>
      <c r="V19" s="3"/>
      <c r="W19" s="10">
        <v>9899564355</v>
      </c>
      <c r="X19" s="3"/>
      <c r="Y19" s="12">
        <v>6.4542938266181566E-5</v>
      </c>
      <c r="Z19" s="3"/>
      <c r="AA19" s="3"/>
    </row>
    <row r="20" spans="1:27" s="4" customFormat="1" ht="21" x14ac:dyDescent="0.55000000000000004">
      <c r="A20" s="9" t="s">
        <v>62</v>
      </c>
      <c r="B20" s="3"/>
      <c r="C20" s="10">
        <v>100000</v>
      </c>
      <c r="D20" s="3"/>
      <c r="E20" s="10">
        <v>100000000000</v>
      </c>
      <c r="F20" s="3"/>
      <c r="G20" s="10">
        <v>99927500000</v>
      </c>
      <c r="H20" s="3"/>
      <c r="I20" s="10">
        <v>0</v>
      </c>
      <c r="J20" s="3"/>
      <c r="K20" s="10">
        <v>0</v>
      </c>
      <c r="L20" s="3"/>
      <c r="M20" s="10">
        <v>0</v>
      </c>
      <c r="N20" s="3"/>
      <c r="O20" s="10">
        <v>0</v>
      </c>
      <c r="P20" s="3"/>
      <c r="Q20" s="10">
        <f t="shared" si="0"/>
        <v>100000</v>
      </c>
      <c r="R20" s="3"/>
      <c r="S20" s="10">
        <v>1000000</v>
      </c>
      <c r="T20" s="3"/>
      <c r="U20" s="10">
        <v>100000000000</v>
      </c>
      <c r="V20" s="3"/>
      <c r="W20" s="10">
        <v>99927500000</v>
      </c>
      <c r="X20" s="3"/>
      <c r="Y20" s="12">
        <v>6.5150487761982514E-4</v>
      </c>
      <c r="Z20" s="3"/>
      <c r="AA20" s="3"/>
    </row>
    <row r="21" spans="1:27" s="4" customFormat="1" ht="21" x14ac:dyDescent="0.55000000000000004">
      <c r="A21" s="9" t="s">
        <v>63</v>
      </c>
      <c r="B21" s="3"/>
      <c r="C21" s="10">
        <v>99994</v>
      </c>
      <c r="D21" s="3"/>
      <c r="E21" s="10">
        <v>99993283211</v>
      </c>
      <c r="F21" s="3"/>
      <c r="G21" s="10">
        <v>99979500870</v>
      </c>
      <c r="H21" s="3"/>
      <c r="I21" s="10">
        <v>0</v>
      </c>
      <c r="J21" s="3"/>
      <c r="K21" s="10">
        <v>0</v>
      </c>
      <c r="L21" s="3"/>
      <c r="M21" s="10">
        <v>0</v>
      </c>
      <c r="N21" s="3"/>
      <c r="O21" s="10">
        <v>0</v>
      </c>
      <c r="P21" s="3"/>
      <c r="Q21" s="10">
        <f t="shared" si="0"/>
        <v>99994</v>
      </c>
      <c r="R21" s="3"/>
      <c r="S21" s="10">
        <v>1000000</v>
      </c>
      <c r="T21" s="3"/>
      <c r="U21" s="10">
        <v>99993283211</v>
      </c>
      <c r="V21" s="3"/>
      <c r="W21" s="10">
        <v>99979500870</v>
      </c>
      <c r="X21" s="3"/>
      <c r="Y21" s="12">
        <v>6.5184391162393285E-4</v>
      </c>
      <c r="Z21" s="3"/>
      <c r="AA21" s="3"/>
    </row>
    <row r="22" spans="1:27" s="4" customFormat="1" ht="21" x14ac:dyDescent="0.55000000000000004">
      <c r="A22" s="9" t="s">
        <v>64</v>
      </c>
      <c r="B22" s="3"/>
      <c r="C22" s="10">
        <v>299352</v>
      </c>
      <c r="D22" s="3"/>
      <c r="E22" s="10">
        <v>299350210407</v>
      </c>
      <c r="F22" s="3"/>
      <c r="G22" s="10">
        <v>296173533598</v>
      </c>
      <c r="H22" s="3"/>
      <c r="I22" s="10">
        <v>0</v>
      </c>
      <c r="J22" s="3"/>
      <c r="K22" s="10">
        <v>0</v>
      </c>
      <c r="L22" s="3"/>
      <c r="M22" s="10">
        <v>0</v>
      </c>
      <c r="N22" s="3"/>
      <c r="O22" s="10">
        <v>0</v>
      </c>
      <c r="P22" s="3"/>
      <c r="Q22" s="10">
        <f t="shared" si="0"/>
        <v>299352</v>
      </c>
      <c r="R22" s="3"/>
      <c r="S22" s="10">
        <v>990100</v>
      </c>
      <c r="T22" s="3"/>
      <c r="U22" s="10">
        <v>299350210407</v>
      </c>
      <c r="V22" s="3"/>
      <c r="W22" s="10">
        <v>296173533598</v>
      </c>
      <c r="X22" s="3"/>
      <c r="Y22" s="12">
        <v>1.9309849817217097E-3</v>
      </c>
      <c r="Z22" s="3"/>
      <c r="AA22" s="3"/>
    </row>
    <row r="23" spans="1:27" s="4" customFormat="1" ht="21" x14ac:dyDescent="0.55000000000000004">
      <c r="A23" s="9" t="s">
        <v>65</v>
      </c>
      <c r="B23" s="3"/>
      <c r="C23" s="10">
        <v>500000</v>
      </c>
      <c r="D23" s="3"/>
      <c r="E23" s="10">
        <v>499999540890</v>
      </c>
      <c r="F23" s="3"/>
      <c r="G23" s="10">
        <v>494691088750</v>
      </c>
      <c r="H23" s="3"/>
      <c r="I23" s="10">
        <v>0</v>
      </c>
      <c r="J23" s="3"/>
      <c r="K23" s="10">
        <v>0</v>
      </c>
      <c r="L23" s="3"/>
      <c r="M23" s="10">
        <v>0</v>
      </c>
      <c r="N23" s="3"/>
      <c r="O23" s="10">
        <v>0</v>
      </c>
      <c r="P23" s="3"/>
      <c r="Q23" s="10">
        <f t="shared" si="0"/>
        <v>500000</v>
      </c>
      <c r="R23" s="3"/>
      <c r="S23" s="10">
        <v>990100</v>
      </c>
      <c r="T23" s="3"/>
      <c r="U23" s="10">
        <v>499999540890</v>
      </c>
      <c r="V23" s="3"/>
      <c r="W23" s="10">
        <v>494691088750</v>
      </c>
      <c r="X23" s="3"/>
      <c r="Y23" s="12">
        <v>3.2252748966569442E-3</v>
      </c>
      <c r="Z23" s="3"/>
      <c r="AA23" s="3"/>
    </row>
    <row r="24" spans="1:27" s="4" customFormat="1" ht="21.75" thickBot="1" x14ac:dyDescent="0.6">
      <c r="A24" s="9" t="s">
        <v>66</v>
      </c>
      <c r="B24" s="3"/>
      <c r="C24" s="10">
        <v>0</v>
      </c>
      <c r="D24" s="3"/>
      <c r="E24" s="10">
        <v>0</v>
      </c>
      <c r="F24" s="3"/>
      <c r="G24" s="10">
        <v>0</v>
      </c>
      <c r="H24" s="3"/>
      <c r="I24" s="10">
        <v>399950</v>
      </c>
      <c r="J24" s="3"/>
      <c r="K24" s="10">
        <v>399950000000</v>
      </c>
      <c r="L24" s="3"/>
      <c r="M24" s="10">
        <v>16</v>
      </c>
      <c r="N24" s="3"/>
      <c r="O24" s="10">
        <v>16148286</v>
      </c>
      <c r="P24" s="3"/>
      <c r="Q24" s="10">
        <f t="shared" si="0"/>
        <v>399934</v>
      </c>
      <c r="R24" s="3"/>
      <c r="S24" s="10">
        <v>1010000</v>
      </c>
      <c r="T24" s="3"/>
      <c r="U24" s="10">
        <v>399934000000</v>
      </c>
      <c r="V24" s="3"/>
      <c r="W24" s="10">
        <v>403640488328</v>
      </c>
      <c r="X24" s="3"/>
      <c r="Y24" s="12">
        <v>2.6316454124294124E-3</v>
      </c>
      <c r="Z24" s="3"/>
      <c r="AA24" s="3"/>
    </row>
    <row r="25" spans="1:27" s="13" customFormat="1" ht="24.75" thickBot="1" x14ac:dyDescent="0.3">
      <c r="A25" s="13" t="s">
        <v>47</v>
      </c>
      <c r="C25" s="13" t="s">
        <v>47</v>
      </c>
      <c r="E25" s="14">
        <f>SUM(E9:E24)</f>
        <v>1469335156911</v>
      </c>
      <c r="G25" s="14">
        <f>SUM(G9:G24)</f>
        <v>1535206944777</v>
      </c>
      <c r="I25" s="13" t="s">
        <v>47</v>
      </c>
      <c r="K25" s="14">
        <f>SUM(K9:K24)</f>
        <v>399950000000</v>
      </c>
      <c r="M25" s="13" t="s">
        <v>47</v>
      </c>
      <c r="O25" s="14">
        <f>SUM(O9:O24)</f>
        <v>27505856125</v>
      </c>
      <c r="Q25" s="13" t="s">
        <v>47</v>
      </c>
      <c r="S25" s="13" t="s">
        <v>47</v>
      </c>
      <c r="U25" s="14">
        <f>SUM(U9:U24)</f>
        <v>1842788607361</v>
      </c>
      <c r="W25" s="14">
        <f>SUM(W9:W24)</f>
        <v>1915597799123</v>
      </c>
      <c r="Y25" s="15">
        <f>SUM(Y9:Y24)</f>
        <v>1.2489267816030988E-2</v>
      </c>
    </row>
    <row r="26" spans="1:27" ht="19.5" thickTop="1" x14ac:dyDescent="0.45"/>
    <row r="28" spans="1:27" x14ac:dyDescent="0.45">
      <c r="Y28" s="2"/>
    </row>
  </sheetData>
  <mergeCells count="19">
    <mergeCell ref="C6:G6"/>
    <mergeCell ref="I7:K7"/>
    <mergeCell ref="A6:B6"/>
    <mergeCell ref="C7:C8"/>
    <mergeCell ref="E7:E8"/>
    <mergeCell ref="A7:A8"/>
    <mergeCell ref="A2:Y2"/>
    <mergeCell ref="A3:Y3"/>
    <mergeCell ref="A4:Y4"/>
    <mergeCell ref="A5:Y5"/>
    <mergeCell ref="S7:S8"/>
    <mergeCell ref="U7:U8"/>
    <mergeCell ref="W7:W8"/>
    <mergeCell ref="Y7:Y8"/>
    <mergeCell ref="Q6:Y6"/>
    <mergeCell ref="M7:O7"/>
    <mergeCell ref="I6:O6"/>
    <mergeCell ref="Q7:Q8"/>
    <mergeCell ref="G7:G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A3154-1FD8-4131-82BE-BAB83647CD3B}">
  <dimension ref="A2:M101"/>
  <sheetViews>
    <sheetView rightToLeft="1" topLeftCell="A82" workbookViewId="0">
      <selection activeCell="I95" sqref="I95"/>
    </sheetView>
  </sheetViews>
  <sheetFormatPr defaultRowHeight="18.75" x14ac:dyDescent="0.45"/>
  <cols>
    <col min="1" max="1" width="22.140625" style="56" customWidth="1"/>
    <col min="2" max="2" width="1" style="56" customWidth="1"/>
    <col min="3" max="3" width="23" style="56" customWidth="1"/>
    <col min="4" max="4" width="1" style="56" customWidth="1"/>
    <col min="5" max="5" width="25" style="56" customWidth="1"/>
    <col min="6" max="6" width="1" style="56" customWidth="1"/>
    <col min="7" max="7" width="26.28515625" style="56" bestFit="1" customWidth="1"/>
    <col min="8" max="8" width="1" style="56" customWidth="1"/>
    <col min="9" max="9" width="23.28515625" style="56" bestFit="1" customWidth="1"/>
    <col min="10" max="10" width="1" style="56" customWidth="1"/>
    <col min="11" max="11" width="25" style="56" customWidth="1"/>
    <col min="12" max="12" width="1" style="56" customWidth="1"/>
    <col min="13" max="13" width="9.140625" style="56" customWidth="1"/>
    <col min="14" max="15" width="16.140625" style="56" bestFit="1" customWidth="1"/>
    <col min="16" max="16384" width="9.140625" style="56"/>
  </cols>
  <sheetData>
    <row r="2" spans="1:13" ht="26.25" x14ac:dyDescent="0.45">
      <c r="A2" s="73" t="s">
        <v>0</v>
      </c>
      <c r="B2" s="73" t="s">
        <v>0</v>
      </c>
      <c r="C2" s="73" t="s">
        <v>0</v>
      </c>
      <c r="D2" s="73" t="s">
        <v>0</v>
      </c>
      <c r="E2" s="73" t="s">
        <v>0</v>
      </c>
      <c r="F2" s="73" t="s">
        <v>0</v>
      </c>
      <c r="G2" s="73" t="s">
        <v>0</v>
      </c>
      <c r="H2" s="73" t="s">
        <v>0</v>
      </c>
      <c r="I2" s="73" t="s">
        <v>0</v>
      </c>
      <c r="J2" s="73" t="s">
        <v>0</v>
      </c>
      <c r="K2" s="73" t="s">
        <v>0</v>
      </c>
    </row>
    <row r="3" spans="1:13" ht="26.25" x14ac:dyDescent="0.45">
      <c r="A3" s="73" t="s">
        <v>1</v>
      </c>
      <c r="B3" s="73" t="s">
        <v>1</v>
      </c>
      <c r="C3" s="73" t="s">
        <v>1</v>
      </c>
      <c r="D3" s="73" t="s">
        <v>1</v>
      </c>
      <c r="E3" s="73" t="s">
        <v>1</v>
      </c>
      <c r="F3" s="73" t="s">
        <v>1</v>
      </c>
      <c r="G3" s="73" t="s">
        <v>1</v>
      </c>
      <c r="H3" s="73" t="s">
        <v>1</v>
      </c>
      <c r="I3" s="73" t="s">
        <v>1</v>
      </c>
      <c r="J3" s="73" t="s">
        <v>1</v>
      </c>
      <c r="K3" s="73" t="s">
        <v>1</v>
      </c>
    </row>
    <row r="4" spans="1:13" ht="26.25" x14ac:dyDescent="0.45">
      <c r="A4" s="73" t="s">
        <v>2</v>
      </c>
      <c r="B4" s="73" t="s">
        <v>2</v>
      </c>
      <c r="C4" s="73" t="s">
        <v>2</v>
      </c>
      <c r="D4" s="73" t="s">
        <v>2</v>
      </c>
      <c r="E4" s="73" t="s">
        <v>2</v>
      </c>
      <c r="F4" s="73" t="s">
        <v>2</v>
      </c>
      <c r="G4" s="73" t="s">
        <v>2</v>
      </c>
      <c r="H4" s="73" t="s">
        <v>2</v>
      </c>
      <c r="I4" s="73" t="s">
        <v>2</v>
      </c>
      <c r="J4" s="73" t="s">
        <v>2</v>
      </c>
      <c r="K4" s="73" t="s">
        <v>2</v>
      </c>
    </row>
    <row r="5" spans="1:13" s="58" customFormat="1" ht="28.5" x14ac:dyDescent="0.4">
      <c r="A5" s="74" t="s">
        <v>124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57"/>
      <c r="M5" s="57"/>
    </row>
    <row r="6" spans="1:13" ht="27" thickBot="1" x14ac:dyDescent="0.5">
      <c r="A6" s="75" t="s">
        <v>68</v>
      </c>
      <c r="B6" s="59"/>
      <c r="C6" s="60" t="s">
        <v>122</v>
      </c>
      <c r="D6" s="59"/>
      <c r="E6" s="75" t="s">
        <v>5</v>
      </c>
      <c r="F6" s="75" t="s">
        <v>5</v>
      </c>
      <c r="G6" s="75" t="s">
        <v>5</v>
      </c>
      <c r="H6" s="59"/>
      <c r="I6" s="75" t="s">
        <v>6</v>
      </c>
      <c r="J6" s="75" t="s">
        <v>6</v>
      </c>
      <c r="K6" s="75" t="s">
        <v>6</v>
      </c>
    </row>
    <row r="7" spans="1:13" ht="27" thickBot="1" x14ac:dyDescent="0.5">
      <c r="A7" s="75" t="s">
        <v>68</v>
      </c>
      <c r="B7" s="59"/>
      <c r="C7" s="60" t="s">
        <v>69</v>
      </c>
      <c r="D7" s="59"/>
      <c r="E7" s="60" t="s">
        <v>70</v>
      </c>
      <c r="F7" s="59"/>
      <c r="G7" s="60" t="s">
        <v>71</v>
      </c>
      <c r="H7" s="59"/>
      <c r="I7" s="60" t="s">
        <v>69</v>
      </c>
      <c r="J7" s="59"/>
      <c r="K7" s="60" t="s">
        <v>67</v>
      </c>
    </row>
    <row r="8" spans="1:13" ht="21" x14ac:dyDescent="0.55000000000000004">
      <c r="A8" s="61" t="s">
        <v>72</v>
      </c>
      <c r="B8" s="59"/>
      <c r="C8" s="62">
        <v>2527850</v>
      </c>
      <c r="D8" s="62"/>
      <c r="E8" s="62">
        <v>10689</v>
      </c>
      <c r="F8" s="62"/>
      <c r="G8" s="62">
        <v>0</v>
      </c>
      <c r="H8" s="59"/>
      <c r="I8" s="62">
        <f>C8+E8-G8</f>
        <v>2538539</v>
      </c>
      <c r="J8" s="59"/>
      <c r="K8" s="63">
        <v>1.6550704666164502E-8</v>
      </c>
    </row>
    <row r="9" spans="1:13" ht="21" x14ac:dyDescent="0.55000000000000004">
      <c r="A9" s="61" t="s">
        <v>73</v>
      </c>
      <c r="B9" s="59"/>
      <c r="C9" s="62">
        <v>240269843429</v>
      </c>
      <c r="D9" s="62"/>
      <c r="E9" s="62">
        <v>1358179000000</v>
      </c>
      <c r="F9" s="62"/>
      <c r="G9" s="62">
        <v>1397793518363</v>
      </c>
      <c r="H9" s="59"/>
      <c r="I9" s="62">
        <f t="shared" ref="I9:I72" si="0">C9+E9-G9</f>
        <v>200655325066</v>
      </c>
      <c r="J9" s="59"/>
      <c r="K9" s="63">
        <v>1.3082276950878444E-3</v>
      </c>
    </row>
    <row r="10" spans="1:13" ht="21" x14ac:dyDescent="0.55000000000000004">
      <c r="A10" s="61" t="s">
        <v>72</v>
      </c>
      <c r="B10" s="59"/>
      <c r="C10" s="62">
        <v>11456147</v>
      </c>
      <c r="D10" s="62"/>
      <c r="E10" s="62">
        <v>48444</v>
      </c>
      <c r="F10" s="62"/>
      <c r="G10" s="62">
        <v>0</v>
      </c>
      <c r="H10" s="59"/>
      <c r="I10" s="62">
        <f t="shared" si="0"/>
        <v>11504591</v>
      </c>
      <c r="J10" s="59"/>
      <c r="K10" s="63">
        <v>7.5007351845299263E-8</v>
      </c>
    </row>
    <row r="11" spans="1:13" ht="21" x14ac:dyDescent="0.55000000000000004">
      <c r="A11" s="61" t="s">
        <v>72</v>
      </c>
      <c r="B11" s="59"/>
      <c r="C11" s="62">
        <v>11542996</v>
      </c>
      <c r="D11" s="62"/>
      <c r="E11" s="62">
        <v>48811</v>
      </c>
      <c r="F11" s="62"/>
      <c r="G11" s="62">
        <v>0</v>
      </c>
      <c r="H11" s="59"/>
      <c r="I11" s="62">
        <f t="shared" si="0"/>
        <v>11591807</v>
      </c>
      <c r="J11" s="59"/>
      <c r="K11" s="63">
        <v>7.557598059520785E-8</v>
      </c>
    </row>
    <row r="12" spans="1:13" ht="21" x14ac:dyDescent="0.55000000000000004">
      <c r="A12" s="61" t="s">
        <v>72</v>
      </c>
      <c r="B12" s="59"/>
      <c r="C12" s="62">
        <v>12347966</v>
      </c>
      <c r="D12" s="62"/>
      <c r="E12" s="62">
        <v>52215</v>
      </c>
      <c r="F12" s="62"/>
      <c r="G12" s="62">
        <v>0</v>
      </c>
      <c r="H12" s="59"/>
      <c r="I12" s="62">
        <f t="shared" si="0"/>
        <v>12400181</v>
      </c>
      <c r="J12" s="59"/>
      <c r="K12" s="63">
        <v>8.0846397687009887E-8</v>
      </c>
    </row>
    <row r="13" spans="1:13" ht="21" x14ac:dyDescent="0.55000000000000004">
      <c r="A13" s="61" t="s">
        <v>74</v>
      </c>
      <c r="B13" s="59"/>
      <c r="C13" s="62">
        <v>12519193559</v>
      </c>
      <c r="D13" s="62"/>
      <c r="E13" s="62">
        <v>950294948417</v>
      </c>
      <c r="F13" s="62"/>
      <c r="G13" s="62">
        <v>961333689908</v>
      </c>
      <c r="H13" s="59"/>
      <c r="I13" s="62">
        <f t="shared" si="0"/>
        <v>1480452068</v>
      </c>
      <c r="J13" s="59"/>
      <c r="K13" s="63">
        <v>9.6522152899287695E-6</v>
      </c>
    </row>
    <row r="14" spans="1:13" ht="21" x14ac:dyDescent="0.55000000000000004">
      <c r="A14" s="61" t="s">
        <v>74</v>
      </c>
      <c r="B14" s="59"/>
      <c r="C14" s="62">
        <v>4141788400958</v>
      </c>
      <c r="D14" s="62"/>
      <c r="E14" s="62">
        <v>193144409305895</v>
      </c>
      <c r="F14" s="62"/>
      <c r="G14" s="62">
        <v>197209836742743</v>
      </c>
      <c r="H14" s="59"/>
      <c r="I14" s="62">
        <f t="shared" si="0"/>
        <v>76360964110</v>
      </c>
      <c r="J14" s="59"/>
      <c r="K14" s="63">
        <v>4.9785635162910514E-4</v>
      </c>
    </row>
    <row r="15" spans="1:13" ht="21" x14ac:dyDescent="0.55000000000000004">
      <c r="A15" s="61" t="s">
        <v>74</v>
      </c>
      <c r="B15" s="59"/>
      <c r="C15" s="62">
        <v>2396724284</v>
      </c>
      <c r="D15" s="62"/>
      <c r="E15" s="62">
        <v>5355515397839</v>
      </c>
      <c r="F15" s="62"/>
      <c r="G15" s="62">
        <v>5356600408173</v>
      </c>
      <c r="H15" s="59"/>
      <c r="I15" s="62">
        <f t="shared" si="0"/>
        <v>1311713950</v>
      </c>
      <c r="J15" s="59"/>
      <c r="K15" s="63">
        <v>8.5520806231214369E-6</v>
      </c>
    </row>
    <row r="16" spans="1:13" ht="21" x14ac:dyDescent="0.55000000000000004">
      <c r="A16" s="61" t="s">
        <v>74</v>
      </c>
      <c r="B16" s="59"/>
      <c r="C16" s="62">
        <v>1022561030</v>
      </c>
      <c r="D16" s="62"/>
      <c r="E16" s="62">
        <v>75515356001402</v>
      </c>
      <c r="F16" s="62"/>
      <c r="G16" s="62">
        <v>75515395209062</v>
      </c>
      <c r="H16" s="59"/>
      <c r="I16" s="62">
        <f t="shared" si="0"/>
        <v>983353370</v>
      </c>
      <c r="J16" s="59"/>
      <c r="K16" s="63">
        <v>6.4112433211967942E-6</v>
      </c>
    </row>
    <row r="17" spans="1:11" ht="21" x14ac:dyDescent="0.55000000000000004">
      <c r="A17" s="61" t="s">
        <v>74</v>
      </c>
      <c r="B17" s="59"/>
      <c r="C17" s="62">
        <v>334597541</v>
      </c>
      <c r="D17" s="62"/>
      <c r="E17" s="62">
        <v>2353769781233</v>
      </c>
      <c r="F17" s="62"/>
      <c r="G17" s="62">
        <v>2353584311182</v>
      </c>
      <c r="H17" s="59"/>
      <c r="I17" s="62">
        <f t="shared" si="0"/>
        <v>520067592</v>
      </c>
      <c r="J17" s="59"/>
      <c r="K17" s="63">
        <v>3.3907240037026561E-6</v>
      </c>
    </row>
    <row r="18" spans="1:11" ht="21" x14ac:dyDescent="0.55000000000000004">
      <c r="A18" s="61" t="s">
        <v>74</v>
      </c>
      <c r="B18" s="59"/>
      <c r="C18" s="62">
        <v>1100208499</v>
      </c>
      <c r="D18" s="62"/>
      <c r="E18" s="62">
        <v>14608602978</v>
      </c>
      <c r="F18" s="62"/>
      <c r="G18" s="62">
        <v>256002116</v>
      </c>
      <c r="H18" s="59"/>
      <c r="I18" s="62">
        <f t="shared" si="0"/>
        <v>15452809361</v>
      </c>
      <c r="J18" s="59"/>
      <c r="K18" s="63">
        <v>1.0074884963219127E-4</v>
      </c>
    </row>
    <row r="19" spans="1:11" ht="21" x14ac:dyDescent="0.55000000000000004">
      <c r="A19" s="61" t="s">
        <v>74</v>
      </c>
      <c r="B19" s="59"/>
      <c r="C19" s="62">
        <v>9866583692</v>
      </c>
      <c r="D19" s="62"/>
      <c r="E19" s="62">
        <v>4322327816</v>
      </c>
      <c r="F19" s="62"/>
      <c r="G19" s="62">
        <v>11005486185</v>
      </c>
      <c r="H19" s="59"/>
      <c r="I19" s="62">
        <f t="shared" si="0"/>
        <v>3183425323</v>
      </c>
      <c r="J19" s="59"/>
      <c r="K19" s="63">
        <v>2.0755218788351226E-5</v>
      </c>
    </row>
    <row r="20" spans="1:11" ht="21" x14ac:dyDescent="0.55000000000000004">
      <c r="A20" s="61" t="s">
        <v>74</v>
      </c>
      <c r="B20" s="59"/>
      <c r="C20" s="62">
        <v>1122557585</v>
      </c>
      <c r="D20" s="62"/>
      <c r="E20" s="62">
        <v>379532951168</v>
      </c>
      <c r="F20" s="62"/>
      <c r="G20" s="62">
        <v>379253105158</v>
      </c>
      <c r="H20" s="59"/>
      <c r="I20" s="62">
        <f t="shared" si="0"/>
        <v>1402403595</v>
      </c>
      <c r="J20" s="59"/>
      <c r="K20" s="63">
        <v>9.143356758991046E-6</v>
      </c>
    </row>
    <row r="21" spans="1:11" ht="21" x14ac:dyDescent="0.55000000000000004">
      <c r="A21" s="61" t="s">
        <v>74</v>
      </c>
      <c r="B21" s="59"/>
      <c r="C21" s="62">
        <v>1252500058</v>
      </c>
      <c r="D21" s="62"/>
      <c r="E21" s="62">
        <v>12969400976</v>
      </c>
      <c r="F21" s="62"/>
      <c r="G21" s="62">
        <v>56010000</v>
      </c>
      <c r="H21" s="59"/>
      <c r="I21" s="62">
        <f t="shared" si="0"/>
        <v>14165891034</v>
      </c>
      <c r="J21" s="59"/>
      <c r="K21" s="63">
        <v>9.2358430907227217E-5</v>
      </c>
    </row>
    <row r="22" spans="1:11" ht="21" x14ac:dyDescent="0.55000000000000004">
      <c r="A22" s="61" t="s">
        <v>74</v>
      </c>
      <c r="B22" s="59"/>
      <c r="C22" s="62">
        <v>95364050240</v>
      </c>
      <c r="D22" s="62"/>
      <c r="E22" s="62">
        <v>3393664784872</v>
      </c>
      <c r="F22" s="62"/>
      <c r="G22" s="62">
        <v>3385844556457</v>
      </c>
      <c r="H22" s="59"/>
      <c r="I22" s="62">
        <f t="shared" si="0"/>
        <v>103184278655</v>
      </c>
      <c r="J22" s="59"/>
      <c r="K22" s="63">
        <v>6.7273834367332025E-4</v>
      </c>
    </row>
    <row r="23" spans="1:11" ht="21" x14ac:dyDescent="0.55000000000000004">
      <c r="A23" s="61" t="s">
        <v>74</v>
      </c>
      <c r="B23" s="59"/>
      <c r="C23" s="62">
        <v>78826585033</v>
      </c>
      <c r="D23" s="62"/>
      <c r="E23" s="62">
        <v>91641738859</v>
      </c>
      <c r="F23" s="62"/>
      <c r="G23" s="62">
        <v>93560219084</v>
      </c>
      <c r="H23" s="59"/>
      <c r="I23" s="62">
        <f t="shared" si="0"/>
        <v>76908104808</v>
      </c>
      <c r="J23" s="59"/>
      <c r="K23" s="63">
        <v>5.0142358620908884E-4</v>
      </c>
    </row>
    <row r="24" spans="1:11" ht="21" x14ac:dyDescent="0.55000000000000004">
      <c r="A24" s="61" t="s">
        <v>74</v>
      </c>
      <c r="B24" s="59"/>
      <c r="C24" s="62">
        <v>78747499</v>
      </c>
      <c r="D24" s="62"/>
      <c r="E24" s="62">
        <v>419591</v>
      </c>
      <c r="F24" s="62"/>
      <c r="G24" s="62">
        <v>59055138</v>
      </c>
      <c r="H24" s="59"/>
      <c r="I24" s="62">
        <f t="shared" si="0"/>
        <v>20111952</v>
      </c>
      <c r="J24" s="59"/>
      <c r="K24" s="63">
        <v>1.3112541418984562E-7</v>
      </c>
    </row>
    <row r="25" spans="1:11" ht="21" x14ac:dyDescent="0.55000000000000004">
      <c r="A25" s="61" t="s">
        <v>75</v>
      </c>
      <c r="B25" s="59"/>
      <c r="C25" s="62">
        <v>360411423722</v>
      </c>
      <c r="D25" s="62"/>
      <c r="E25" s="62">
        <v>181115501373</v>
      </c>
      <c r="F25" s="62"/>
      <c r="G25" s="62">
        <v>382464431213</v>
      </c>
      <c r="H25" s="59"/>
      <c r="I25" s="62">
        <f t="shared" si="0"/>
        <v>159062493882</v>
      </c>
      <c r="J25" s="59"/>
      <c r="K25" s="63">
        <v>1.0370517686372279E-3</v>
      </c>
    </row>
    <row r="26" spans="1:11" ht="21" x14ac:dyDescent="0.55000000000000004">
      <c r="A26" s="61" t="s">
        <v>74</v>
      </c>
      <c r="B26" s="59"/>
      <c r="C26" s="62">
        <v>55471007301</v>
      </c>
      <c r="D26" s="62"/>
      <c r="E26" s="62">
        <v>500719085151</v>
      </c>
      <c r="F26" s="62"/>
      <c r="G26" s="62">
        <v>555843213428</v>
      </c>
      <c r="H26" s="59"/>
      <c r="I26" s="62">
        <f t="shared" si="0"/>
        <v>346879024</v>
      </c>
      <c r="J26" s="59"/>
      <c r="K26" s="63">
        <v>2.261573401516143E-6</v>
      </c>
    </row>
    <row r="27" spans="1:11" ht="21" x14ac:dyDescent="0.55000000000000004">
      <c r="A27" s="61" t="s">
        <v>74</v>
      </c>
      <c r="B27" s="59"/>
      <c r="C27" s="62">
        <v>176380989955</v>
      </c>
      <c r="D27" s="62"/>
      <c r="E27" s="62">
        <v>22342833172</v>
      </c>
      <c r="F27" s="62"/>
      <c r="G27" s="62">
        <v>187256277439</v>
      </c>
      <c r="H27" s="59"/>
      <c r="I27" s="62">
        <f t="shared" si="0"/>
        <v>11467545688</v>
      </c>
      <c r="J27" s="59"/>
      <c r="K27" s="63">
        <v>7.4765824723526498E-5</v>
      </c>
    </row>
    <row r="28" spans="1:11" ht="21" x14ac:dyDescent="0.55000000000000004">
      <c r="A28" s="61" t="s">
        <v>74</v>
      </c>
      <c r="B28" s="59"/>
      <c r="C28" s="62">
        <v>102397449733</v>
      </c>
      <c r="D28" s="62"/>
      <c r="E28" s="62">
        <v>1643388897752</v>
      </c>
      <c r="F28" s="62"/>
      <c r="G28" s="62">
        <v>1745217125510</v>
      </c>
      <c r="H28" s="59"/>
      <c r="I28" s="62">
        <f t="shared" si="0"/>
        <v>569221975</v>
      </c>
      <c r="J28" s="59"/>
      <c r="K28" s="63">
        <v>3.7111995512835823E-6</v>
      </c>
    </row>
    <row r="29" spans="1:11" ht="21" x14ac:dyDescent="0.55000000000000004">
      <c r="A29" s="61" t="s">
        <v>74</v>
      </c>
      <c r="B29" s="59"/>
      <c r="C29" s="62">
        <v>1758155439</v>
      </c>
      <c r="D29" s="62"/>
      <c r="E29" s="62">
        <v>29308204275</v>
      </c>
      <c r="F29" s="62"/>
      <c r="G29" s="62">
        <v>15774012350</v>
      </c>
      <c r="H29" s="59"/>
      <c r="I29" s="62">
        <f t="shared" si="0"/>
        <v>15292347364</v>
      </c>
      <c r="J29" s="59"/>
      <c r="K29" s="63">
        <v>9.9702673417254267E-5</v>
      </c>
    </row>
    <row r="30" spans="1:11" ht="21" x14ac:dyDescent="0.55000000000000004">
      <c r="A30" s="61" t="s">
        <v>75</v>
      </c>
      <c r="B30" s="59"/>
      <c r="C30" s="62">
        <v>9949675</v>
      </c>
      <c r="D30" s="62"/>
      <c r="E30" s="62">
        <v>84429</v>
      </c>
      <c r="F30" s="62"/>
      <c r="G30" s="62">
        <v>60000</v>
      </c>
      <c r="H30" s="59"/>
      <c r="I30" s="62">
        <f t="shared" si="0"/>
        <v>9974104</v>
      </c>
      <c r="J30" s="59"/>
      <c r="K30" s="63">
        <v>6.5028920025892851E-8</v>
      </c>
    </row>
    <row r="31" spans="1:11" ht="21" x14ac:dyDescent="0.55000000000000004">
      <c r="A31" s="61" t="s">
        <v>74</v>
      </c>
      <c r="B31" s="59"/>
      <c r="C31" s="62">
        <v>91315123</v>
      </c>
      <c r="D31" s="62"/>
      <c r="E31" s="62">
        <v>911257258</v>
      </c>
      <c r="F31" s="62"/>
      <c r="G31" s="62">
        <v>46841860</v>
      </c>
      <c r="H31" s="59"/>
      <c r="I31" s="62">
        <f t="shared" si="0"/>
        <v>955730521</v>
      </c>
      <c r="J31" s="59"/>
      <c r="K31" s="63">
        <v>6.2311485439107027E-6</v>
      </c>
    </row>
    <row r="32" spans="1:11" ht="21" x14ac:dyDescent="0.55000000000000004">
      <c r="A32" s="61" t="s">
        <v>74</v>
      </c>
      <c r="B32" s="59"/>
      <c r="C32" s="62">
        <v>427963321340</v>
      </c>
      <c r="D32" s="62"/>
      <c r="E32" s="62">
        <v>29383800934</v>
      </c>
      <c r="F32" s="62"/>
      <c r="G32" s="62">
        <v>442302513473</v>
      </c>
      <c r="H32" s="59"/>
      <c r="I32" s="62">
        <f t="shared" si="0"/>
        <v>15044608801</v>
      </c>
      <c r="J32" s="59"/>
      <c r="K32" s="63">
        <v>9.808747357567886E-5</v>
      </c>
    </row>
    <row r="33" spans="1:11" ht="21" x14ac:dyDescent="0.55000000000000004">
      <c r="A33" s="61" t="s">
        <v>74</v>
      </c>
      <c r="B33" s="59"/>
      <c r="C33" s="62">
        <v>318150530</v>
      </c>
      <c r="D33" s="62"/>
      <c r="E33" s="62">
        <v>1266612836466</v>
      </c>
      <c r="F33" s="62"/>
      <c r="G33" s="62">
        <v>1266085417955</v>
      </c>
      <c r="H33" s="59"/>
      <c r="I33" s="62">
        <f t="shared" si="0"/>
        <v>845569041</v>
      </c>
      <c r="J33" s="59"/>
      <c r="K33" s="63">
        <v>5.5129204130576461E-6</v>
      </c>
    </row>
    <row r="34" spans="1:11" ht="21" x14ac:dyDescent="0.55000000000000004">
      <c r="A34" s="61" t="s">
        <v>74</v>
      </c>
      <c r="B34" s="59"/>
      <c r="C34" s="62">
        <v>1789571838</v>
      </c>
      <c r="D34" s="62"/>
      <c r="E34" s="62">
        <v>64507684641</v>
      </c>
      <c r="F34" s="62"/>
      <c r="G34" s="62">
        <v>33553742436</v>
      </c>
      <c r="H34" s="59"/>
      <c r="I34" s="62">
        <f t="shared" si="0"/>
        <v>32743514043</v>
      </c>
      <c r="J34" s="59"/>
      <c r="K34" s="63">
        <v>2.1348036435843727E-4</v>
      </c>
    </row>
    <row r="35" spans="1:11" ht="21" x14ac:dyDescent="0.55000000000000004">
      <c r="A35" s="61" t="s">
        <v>74</v>
      </c>
      <c r="B35" s="59"/>
      <c r="C35" s="62">
        <v>5515299321</v>
      </c>
      <c r="D35" s="62"/>
      <c r="E35" s="62">
        <v>7233165004</v>
      </c>
      <c r="F35" s="62"/>
      <c r="G35" s="62">
        <v>8929281296</v>
      </c>
      <c r="H35" s="59"/>
      <c r="I35" s="62">
        <f t="shared" si="0"/>
        <v>3819183029</v>
      </c>
      <c r="J35" s="59"/>
      <c r="K35" s="63">
        <v>2.4900216376036207E-5</v>
      </c>
    </row>
    <row r="36" spans="1:11" ht="21" x14ac:dyDescent="0.55000000000000004">
      <c r="A36" s="61" t="s">
        <v>74</v>
      </c>
      <c r="B36" s="59"/>
      <c r="C36" s="62">
        <v>15235599592</v>
      </c>
      <c r="D36" s="62"/>
      <c r="E36" s="62">
        <v>34021393492</v>
      </c>
      <c r="F36" s="62"/>
      <c r="G36" s="62">
        <v>44466965479</v>
      </c>
      <c r="H36" s="59"/>
      <c r="I36" s="62">
        <f t="shared" si="0"/>
        <v>4790027605</v>
      </c>
      <c r="J36" s="59"/>
      <c r="K36" s="63">
        <v>3.1229905167157281E-5</v>
      </c>
    </row>
    <row r="37" spans="1:11" ht="21" x14ac:dyDescent="0.55000000000000004">
      <c r="A37" s="61" t="s">
        <v>74</v>
      </c>
      <c r="B37" s="59"/>
      <c r="C37" s="62">
        <v>2281442620</v>
      </c>
      <c r="D37" s="62"/>
      <c r="E37" s="62">
        <v>41367782456</v>
      </c>
      <c r="F37" s="62"/>
      <c r="G37" s="62">
        <v>23491030017</v>
      </c>
      <c r="H37" s="59"/>
      <c r="I37" s="62">
        <f t="shared" si="0"/>
        <v>20158195059</v>
      </c>
      <c r="J37" s="59"/>
      <c r="K37" s="63">
        <v>1.3142690855820829E-4</v>
      </c>
    </row>
    <row r="38" spans="1:11" ht="21" x14ac:dyDescent="0.55000000000000004">
      <c r="A38" s="61" t="s">
        <v>74</v>
      </c>
      <c r="B38" s="59"/>
      <c r="C38" s="62">
        <v>7207985754</v>
      </c>
      <c r="D38" s="62"/>
      <c r="E38" s="62">
        <v>24834234014</v>
      </c>
      <c r="F38" s="62"/>
      <c r="G38" s="62">
        <v>16092841326</v>
      </c>
      <c r="H38" s="59"/>
      <c r="I38" s="62">
        <f t="shared" si="0"/>
        <v>15949378442</v>
      </c>
      <c r="J38" s="59"/>
      <c r="K38" s="63">
        <v>1.0398636861692215E-4</v>
      </c>
    </row>
    <row r="39" spans="1:11" ht="21" x14ac:dyDescent="0.55000000000000004">
      <c r="A39" s="61" t="s">
        <v>74</v>
      </c>
      <c r="B39" s="59"/>
      <c r="C39" s="62">
        <v>101339446588</v>
      </c>
      <c r="D39" s="62"/>
      <c r="E39" s="62">
        <v>14383393241</v>
      </c>
      <c r="F39" s="62"/>
      <c r="G39" s="62">
        <v>107808940709</v>
      </c>
      <c r="H39" s="59"/>
      <c r="I39" s="62">
        <f t="shared" si="0"/>
        <v>7913899120</v>
      </c>
      <c r="J39" s="59"/>
      <c r="K39" s="63">
        <v>5.1596846490417975E-5</v>
      </c>
    </row>
    <row r="40" spans="1:11" ht="21" x14ac:dyDescent="0.55000000000000004">
      <c r="A40" s="61" t="s">
        <v>74</v>
      </c>
      <c r="B40" s="59"/>
      <c r="C40" s="62">
        <v>161792391106</v>
      </c>
      <c r="D40" s="62"/>
      <c r="E40" s="62">
        <v>20408693535</v>
      </c>
      <c r="F40" s="62"/>
      <c r="G40" s="62">
        <v>171289837829</v>
      </c>
      <c r="H40" s="59"/>
      <c r="I40" s="62">
        <f t="shared" si="0"/>
        <v>10911246812</v>
      </c>
      <c r="J40" s="59"/>
      <c r="K40" s="63">
        <v>7.1138880877954193E-5</v>
      </c>
    </row>
    <row r="41" spans="1:11" ht="21" x14ac:dyDescent="0.55000000000000004">
      <c r="A41" s="61" t="s">
        <v>76</v>
      </c>
      <c r="B41" s="59"/>
      <c r="C41" s="62">
        <v>6534209</v>
      </c>
      <c r="D41" s="62"/>
      <c r="E41" s="62">
        <v>0</v>
      </c>
      <c r="F41" s="62"/>
      <c r="G41" s="62">
        <v>0</v>
      </c>
      <c r="H41" s="59"/>
      <c r="I41" s="62">
        <f t="shared" si="0"/>
        <v>6534209</v>
      </c>
      <c r="J41" s="59"/>
      <c r="K41" s="63">
        <v>4.2601576491830174E-8</v>
      </c>
    </row>
    <row r="42" spans="1:11" ht="21" x14ac:dyDescent="0.55000000000000004">
      <c r="A42" s="61" t="s">
        <v>74</v>
      </c>
      <c r="B42" s="59"/>
      <c r="C42" s="62">
        <v>11730343216</v>
      </c>
      <c r="D42" s="62"/>
      <c r="E42" s="62">
        <v>68796149006</v>
      </c>
      <c r="F42" s="62"/>
      <c r="G42" s="62">
        <v>47339275666</v>
      </c>
      <c r="H42" s="59"/>
      <c r="I42" s="62">
        <f t="shared" si="0"/>
        <v>33187216556</v>
      </c>
      <c r="J42" s="59"/>
      <c r="K42" s="63">
        <v>2.1637320518235134E-4</v>
      </c>
    </row>
    <row r="43" spans="1:11" ht="21" x14ac:dyDescent="0.55000000000000004">
      <c r="A43" s="61" t="s">
        <v>74</v>
      </c>
      <c r="B43" s="59"/>
      <c r="C43" s="62">
        <v>2904242783</v>
      </c>
      <c r="D43" s="62"/>
      <c r="E43" s="62">
        <v>18118461554</v>
      </c>
      <c r="F43" s="62"/>
      <c r="G43" s="62">
        <v>11431525123</v>
      </c>
      <c r="H43" s="59"/>
      <c r="I43" s="62">
        <f t="shared" si="0"/>
        <v>9591179214</v>
      </c>
      <c r="J43" s="59"/>
      <c r="K43" s="63">
        <v>6.2532336344318435E-5</v>
      </c>
    </row>
    <row r="44" spans="1:11" ht="21" x14ac:dyDescent="0.55000000000000004">
      <c r="A44" s="61" t="s">
        <v>74</v>
      </c>
      <c r="B44" s="59"/>
      <c r="C44" s="62">
        <v>1463341474</v>
      </c>
      <c r="D44" s="62"/>
      <c r="E44" s="62">
        <v>2444790498916</v>
      </c>
      <c r="F44" s="62"/>
      <c r="G44" s="62">
        <v>2445235321187</v>
      </c>
      <c r="H44" s="59"/>
      <c r="I44" s="62">
        <f t="shared" si="0"/>
        <v>1018519203</v>
      </c>
      <c r="J44" s="59"/>
      <c r="K44" s="63">
        <v>6.6405166616192425E-6</v>
      </c>
    </row>
    <row r="45" spans="1:11" ht="21" x14ac:dyDescent="0.55000000000000004">
      <c r="A45" s="61" t="s">
        <v>77</v>
      </c>
      <c r="B45" s="59"/>
      <c r="C45" s="62">
        <v>4243732</v>
      </c>
      <c r="D45" s="62"/>
      <c r="E45" s="62">
        <v>18021</v>
      </c>
      <c r="F45" s="62"/>
      <c r="G45" s="62">
        <v>0</v>
      </c>
      <c r="H45" s="59"/>
      <c r="I45" s="62">
        <f t="shared" si="0"/>
        <v>4261753</v>
      </c>
      <c r="J45" s="59"/>
      <c r="K45" s="63">
        <v>2.7785673280237399E-8</v>
      </c>
    </row>
    <row r="46" spans="1:11" ht="21" x14ac:dyDescent="0.55000000000000004">
      <c r="A46" s="61" t="s">
        <v>74</v>
      </c>
      <c r="B46" s="59"/>
      <c r="C46" s="62">
        <v>347913429</v>
      </c>
      <c r="D46" s="62"/>
      <c r="E46" s="62">
        <v>3110644</v>
      </c>
      <c r="F46" s="62"/>
      <c r="G46" s="62">
        <v>338273377</v>
      </c>
      <c r="H46" s="59"/>
      <c r="I46" s="62">
        <f t="shared" si="0"/>
        <v>12750696</v>
      </c>
      <c r="J46" s="59"/>
      <c r="K46" s="63">
        <v>8.3131676836182173E-8</v>
      </c>
    </row>
    <row r="47" spans="1:11" ht="21" x14ac:dyDescent="0.55000000000000004">
      <c r="A47" s="61" t="s">
        <v>74</v>
      </c>
      <c r="B47" s="59"/>
      <c r="C47" s="62">
        <v>7468232482</v>
      </c>
      <c r="D47" s="62"/>
      <c r="E47" s="62">
        <v>20953419271</v>
      </c>
      <c r="F47" s="62"/>
      <c r="G47" s="62">
        <v>18063431174</v>
      </c>
      <c r="H47" s="59"/>
      <c r="I47" s="62">
        <f t="shared" si="0"/>
        <v>10358220579</v>
      </c>
      <c r="J47" s="59"/>
      <c r="K47" s="63">
        <v>6.753327393040503E-5</v>
      </c>
    </row>
    <row r="48" spans="1:11" ht="21" x14ac:dyDescent="0.55000000000000004">
      <c r="A48" s="61" t="s">
        <v>74</v>
      </c>
      <c r="B48" s="59"/>
      <c r="C48" s="62">
        <v>259952273</v>
      </c>
      <c r="D48" s="62"/>
      <c r="E48" s="62">
        <v>87851733463</v>
      </c>
      <c r="F48" s="62"/>
      <c r="G48" s="62">
        <v>87466938482</v>
      </c>
      <c r="H48" s="59"/>
      <c r="I48" s="62">
        <f t="shared" si="0"/>
        <v>644747254</v>
      </c>
      <c r="J48" s="59"/>
      <c r="K48" s="63">
        <v>4.2036074235119291E-6</v>
      </c>
    </row>
    <row r="49" spans="1:11" ht="21" x14ac:dyDescent="0.55000000000000004">
      <c r="A49" s="61" t="s">
        <v>78</v>
      </c>
      <c r="B49" s="59"/>
      <c r="C49" s="62">
        <v>1657745</v>
      </c>
      <c r="D49" s="62"/>
      <c r="E49" s="62">
        <v>277</v>
      </c>
      <c r="F49" s="62"/>
      <c r="G49" s="62">
        <v>60000</v>
      </c>
      <c r="H49" s="59"/>
      <c r="I49" s="62">
        <f t="shared" si="0"/>
        <v>1598022</v>
      </c>
      <c r="J49" s="59"/>
      <c r="K49" s="63">
        <v>1.0418744865465344E-8</v>
      </c>
    </row>
    <row r="50" spans="1:11" ht="21" x14ac:dyDescent="0.55000000000000004">
      <c r="A50" s="61" t="s">
        <v>79</v>
      </c>
      <c r="B50" s="59"/>
      <c r="C50" s="62">
        <v>5125520</v>
      </c>
      <c r="D50" s="62"/>
      <c r="E50" s="62">
        <v>21674</v>
      </c>
      <c r="F50" s="62"/>
      <c r="G50" s="62">
        <v>0</v>
      </c>
      <c r="H50" s="59"/>
      <c r="I50" s="62">
        <f t="shared" si="0"/>
        <v>5147194</v>
      </c>
      <c r="J50" s="59"/>
      <c r="K50" s="63">
        <v>3.3558549919246438E-8</v>
      </c>
    </row>
    <row r="51" spans="1:11" ht="21" x14ac:dyDescent="0.55000000000000004">
      <c r="A51" s="61" t="s">
        <v>74</v>
      </c>
      <c r="B51" s="59"/>
      <c r="C51" s="62">
        <v>212373126632</v>
      </c>
      <c r="D51" s="62"/>
      <c r="E51" s="62">
        <v>31251369680</v>
      </c>
      <c r="F51" s="62"/>
      <c r="G51" s="62">
        <v>227812587974</v>
      </c>
      <c r="H51" s="59"/>
      <c r="I51" s="62">
        <f t="shared" si="0"/>
        <v>15811908338</v>
      </c>
      <c r="J51" s="59"/>
      <c r="K51" s="63">
        <v>1.0309009438527515E-4</v>
      </c>
    </row>
    <row r="52" spans="1:11" ht="21" x14ac:dyDescent="0.55000000000000004">
      <c r="A52" s="61" t="s">
        <v>74</v>
      </c>
      <c r="B52" s="59"/>
      <c r="C52" s="62">
        <v>384262013679</v>
      </c>
      <c r="D52" s="62"/>
      <c r="E52" s="62">
        <v>325138979388</v>
      </c>
      <c r="F52" s="62"/>
      <c r="G52" s="62">
        <v>673308085003</v>
      </c>
      <c r="H52" s="59"/>
      <c r="I52" s="62">
        <f t="shared" si="0"/>
        <v>36092908064</v>
      </c>
      <c r="J52" s="59"/>
      <c r="K52" s="63">
        <v>2.3531766181661624E-4</v>
      </c>
    </row>
    <row r="53" spans="1:11" ht="21" x14ac:dyDescent="0.55000000000000004">
      <c r="A53" s="61" t="s">
        <v>78</v>
      </c>
      <c r="B53" s="59"/>
      <c r="C53" s="62">
        <v>192494699904</v>
      </c>
      <c r="D53" s="62"/>
      <c r="E53" s="62">
        <v>0</v>
      </c>
      <c r="F53" s="62"/>
      <c r="G53" s="62">
        <v>0</v>
      </c>
      <c r="H53" s="59"/>
      <c r="I53" s="62">
        <f t="shared" si="0"/>
        <v>192494699904</v>
      </c>
      <c r="J53" s="59"/>
      <c r="K53" s="63">
        <v>1.2550222501655748E-3</v>
      </c>
    </row>
    <row r="54" spans="1:11" ht="21" x14ac:dyDescent="0.55000000000000004">
      <c r="A54" s="61" t="s">
        <v>78</v>
      </c>
      <c r="B54" s="59"/>
      <c r="C54" s="62">
        <v>41048775246</v>
      </c>
      <c r="D54" s="62"/>
      <c r="E54" s="62">
        <v>0</v>
      </c>
      <c r="F54" s="62"/>
      <c r="G54" s="62">
        <v>41048775246</v>
      </c>
      <c r="H54" s="59"/>
      <c r="I54" s="62">
        <f t="shared" si="0"/>
        <v>0</v>
      </c>
      <c r="J54" s="59"/>
      <c r="K54" s="63">
        <v>0</v>
      </c>
    </row>
    <row r="55" spans="1:11" ht="21" x14ac:dyDescent="0.55000000000000004">
      <c r="A55" s="61" t="s">
        <v>78</v>
      </c>
      <c r="B55" s="59"/>
      <c r="C55" s="62">
        <v>177427158328</v>
      </c>
      <c r="D55" s="62"/>
      <c r="E55" s="62">
        <v>0</v>
      </c>
      <c r="F55" s="62"/>
      <c r="G55" s="62">
        <v>0</v>
      </c>
      <c r="H55" s="59"/>
      <c r="I55" s="62">
        <f t="shared" si="0"/>
        <v>177427158328</v>
      </c>
      <c r="J55" s="59"/>
      <c r="K55" s="63">
        <v>1.1567852600427007E-3</v>
      </c>
    </row>
    <row r="56" spans="1:11" ht="21" x14ac:dyDescent="0.55000000000000004">
      <c r="A56" s="61" t="s">
        <v>78</v>
      </c>
      <c r="B56" s="59"/>
      <c r="C56" s="62">
        <v>126496249698</v>
      </c>
      <c r="D56" s="62"/>
      <c r="E56" s="62">
        <v>0</v>
      </c>
      <c r="F56" s="62"/>
      <c r="G56" s="62">
        <v>126496249698</v>
      </c>
      <c r="H56" s="59"/>
      <c r="I56" s="62">
        <f t="shared" si="0"/>
        <v>0</v>
      </c>
      <c r="J56" s="59"/>
      <c r="K56" s="63">
        <v>0</v>
      </c>
    </row>
    <row r="57" spans="1:11" ht="21" x14ac:dyDescent="0.55000000000000004">
      <c r="A57" s="61" t="s">
        <v>78</v>
      </c>
      <c r="B57" s="59"/>
      <c r="C57" s="62">
        <v>382282394190</v>
      </c>
      <c r="D57" s="62"/>
      <c r="E57" s="62">
        <v>0</v>
      </c>
      <c r="F57" s="62"/>
      <c r="G57" s="62">
        <v>382282394190</v>
      </c>
      <c r="H57" s="59"/>
      <c r="I57" s="62">
        <f t="shared" si="0"/>
        <v>0</v>
      </c>
      <c r="J57" s="59"/>
      <c r="K57" s="63">
        <v>0</v>
      </c>
    </row>
    <row r="58" spans="1:11" ht="21" x14ac:dyDescent="0.55000000000000004">
      <c r="A58" s="61" t="s">
        <v>78</v>
      </c>
      <c r="B58" s="59"/>
      <c r="C58" s="62">
        <v>286799652643</v>
      </c>
      <c r="D58" s="62"/>
      <c r="E58" s="62">
        <v>0</v>
      </c>
      <c r="F58" s="62"/>
      <c r="G58" s="62">
        <v>286799652643</v>
      </c>
      <c r="H58" s="59"/>
      <c r="I58" s="62">
        <f t="shared" si="0"/>
        <v>0</v>
      </c>
      <c r="J58" s="59"/>
      <c r="K58" s="63">
        <v>0</v>
      </c>
    </row>
    <row r="59" spans="1:11" ht="21" x14ac:dyDescent="0.55000000000000004">
      <c r="A59" s="61" t="s">
        <v>78</v>
      </c>
      <c r="B59" s="59"/>
      <c r="C59" s="62">
        <v>12476542369</v>
      </c>
      <c r="D59" s="62"/>
      <c r="E59" s="62">
        <v>0</v>
      </c>
      <c r="F59" s="62"/>
      <c r="G59" s="62">
        <v>0</v>
      </c>
      <c r="H59" s="59"/>
      <c r="I59" s="62">
        <f t="shared" si="0"/>
        <v>12476542369</v>
      </c>
      <c r="J59" s="59"/>
      <c r="K59" s="63">
        <v>8.134425667843095E-5</v>
      </c>
    </row>
    <row r="60" spans="1:11" ht="21" x14ac:dyDescent="0.55000000000000004">
      <c r="A60" s="61" t="s">
        <v>78</v>
      </c>
      <c r="B60" s="59"/>
      <c r="C60" s="62">
        <v>373753891753</v>
      </c>
      <c r="D60" s="62"/>
      <c r="E60" s="62">
        <v>0</v>
      </c>
      <c r="F60" s="62"/>
      <c r="G60" s="62">
        <v>373753891753</v>
      </c>
      <c r="H60" s="59"/>
      <c r="I60" s="62">
        <f t="shared" si="0"/>
        <v>0</v>
      </c>
      <c r="J60" s="59"/>
      <c r="K60" s="63">
        <v>0</v>
      </c>
    </row>
    <row r="61" spans="1:11" ht="21" x14ac:dyDescent="0.55000000000000004">
      <c r="A61" s="61" t="s">
        <v>78</v>
      </c>
      <c r="B61" s="59"/>
      <c r="C61" s="62">
        <v>77503239972</v>
      </c>
      <c r="D61" s="62"/>
      <c r="E61" s="62">
        <v>0</v>
      </c>
      <c r="F61" s="62"/>
      <c r="G61" s="62">
        <v>77503239972</v>
      </c>
      <c r="H61" s="59"/>
      <c r="I61" s="62">
        <f t="shared" si="0"/>
        <v>0</v>
      </c>
      <c r="J61" s="59"/>
      <c r="K61" s="63">
        <v>0</v>
      </c>
    </row>
    <row r="62" spans="1:11" ht="21" x14ac:dyDescent="0.55000000000000004">
      <c r="A62" s="61" t="s">
        <v>78</v>
      </c>
      <c r="B62" s="59"/>
      <c r="C62" s="62">
        <v>95127533602</v>
      </c>
      <c r="D62" s="62"/>
      <c r="E62" s="62">
        <v>0</v>
      </c>
      <c r="F62" s="62"/>
      <c r="G62" s="62">
        <v>95127533602</v>
      </c>
      <c r="H62" s="59"/>
      <c r="I62" s="62">
        <f t="shared" si="0"/>
        <v>0</v>
      </c>
      <c r="J62" s="59"/>
      <c r="K62" s="63">
        <v>0</v>
      </c>
    </row>
    <row r="63" spans="1:11" ht="21" x14ac:dyDescent="0.55000000000000004">
      <c r="A63" s="61" t="s">
        <v>78</v>
      </c>
      <c r="B63" s="59"/>
      <c r="C63" s="62">
        <v>537565347369</v>
      </c>
      <c r="D63" s="62"/>
      <c r="E63" s="62">
        <v>0</v>
      </c>
      <c r="F63" s="62"/>
      <c r="G63" s="62">
        <v>537565347369</v>
      </c>
      <c r="H63" s="59"/>
      <c r="I63" s="62">
        <f t="shared" si="0"/>
        <v>0</v>
      </c>
      <c r="J63" s="59"/>
      <c r="K63" s="63">
        <v>0</v>
      </c>
    </row>
    <row r="64" spans="1:11" ht="21" x14ac:dyDescent="0.55000000000000004">
      <c r="A64" s="61" t="s">
        <v>78</v>
      </c>
      <c r="B64" s="59"/>
      <c r="C64" s="62">
        <v>248963563676</v>
      </c>
      <c r="D64" s="62"/>
      <c r="E64" s="62">
        <v>0</v>
      </c>
      <c r="F64" s="62"/>
      <c r="G64" s="62">
        <v>248963563676</v>
      </c>
      <c r="H64" s="59"/>
      <c r="I64" s="62">
        <f t="shared" si="0"/>
        <v>0</v>
      </c>
      <c r="J64" s="59"/>
      <c r="K64" s="63">
        <v>0</v>
      </c>
    </row>
    <row r="65" spans="1:11" ht="21" x14ac:dyDescent="0.55000000000000004">
      <c r="A65" s="61" t="s">
        <v>78</v>
      </c>
      <c r="B65" s="59"/>
      <c r="C65" s="62">
        <v>263765070801</v>
      </c>
      <c r="D65" s="62"/>
      <c r="E65" s="62">
        <v>0</v>
      </c>
      <c r="F65" s="62"/>
      <c r="G65" s="62">
        <v>263765070801</v>
      </c>
      <c r="H65" s="59"/>
      <c r="I65" s="62">
        <f t="shared" si="0"/>
        <v>0</v>
      </c>
      <c r="J65" s="59"/>
      <c r="K65" s="63">
        <v>0</v>
      </c>
    </row>
    <row r="66" spans="1:11" ht="21" x14ac:dyDescent="0.55000000000000004">
      <c r="A66" s="61" t="s">
        <v>78</v>
      </c>
      <c r="B66" s="59"/>
      <c r="C66" s="62">
        <v>186245929554</v>
      </c>
      <c r="D66" s="62"/>
      <c r="E66" s="62">
        <v>0</v>
      </c>
      <c r="F66" s="62"/>
      <c r="G66" s="62">
        <v>186245929554</v>
      </c>
      <c r="H66" s="59"/>
      <c r="I66" s="62">
        <f t="shared" si="0"/>
        <v>0</v>
      </c>
      <c r="J66" s="59"/>
      <c r="K66" s="63">
        <v>0</v>
      </c>
    </row>
    <row r="67" spans="1:11" ht="21" x14ac:dyDescent="0.55000000000000004">
      <c r="A67" s="61" t="s">
        <v>78</v>
      </c>
      <c r="B67" s="59"/>
      <c r="C67" s="62">
        <v>906715147438</v>
      </c>
      <c r="D67" s="62"/>
      <c r="E67" s="62">
        <v>0</v>
      </c>
      <c r="F67" s="62"/>
      <c r="G67" s="62">
        <v>906715147438</v>
      </c>
      <c r="H67" s="59"/>
      <c r="I67" s="62">
        <f t="shared" si="0"/>
        <v>0</v>
      </c>
      <c r="J67" s="59"/>
      <c r="K67" s="63">
        <v>0</v>
      </c>
    </row>
    <row r="68" spans="1:11" ht="21" x14ac:dyDescent="0.55000000000000004">
      <c r="A68" s="61" t="s">
        <v>78</v>
      </c>
      <c r="B68" s="59"/>
      <c r="C68" s="62">
        <v>238622595071</v>
      </c>
      <c r="D68" s="62"/>
      <c r="E68" s="62">
        <v>0</v>
      </c>
      <c r="F68" s="62"/>
      <c r="G68" s="62">
        <v>238622595071</v>
      </c>
      <c r="H68" s="59"/>
      <c r="I68" s="62">
        <f t="shared" si="0"/>
        <v>0</v>
      </c>
      <c r="J68" s="59"/>
      <c r="K68" s="63">
        <v>0</v>
      </c>
    </row>
    <row r="69" spans="1:11" ht="21" x14ac:dyDescent="0.55000000000000004">
      <c r="A69" s="61" t="s">
        <v>78</v>
      </c>
      <c r="B69" s="59"/>
      <c r="C69" s="62">
        <v>275985509487</v>
      </c>
      <c r="D69" s="62"/>
      <c r="E69" s="62">
        <v>0</v>
      </c>
      <c r="F69" s="62"/>
      <c r="G69" s="62">
        <v>275985509487</v>
      </c>
      <c r="H69" s="59"/>
      <c r="I69" s="62">
        <f t="shared" si="0"/>
        <v>0</v>
      </c>
      <c r="J69" s="59"/>
      <c r="K69" s="63">
        <v>0</v>
      </c>
    </row>
    <row r="70" spans="1:11" ht="21" x14ac:dyDescent="0.55000000000000004">
      <c r="A70" s="61" t="s">
        <v>78</v>
      </c>
      <c r="B70" s="59"/>
      <c r="C70" s="62">
        <v>405201119777</v>
      </c>
      <c r="D70" s="62"/>
      <c r="E70" s="62">
        <v>0</v>
      </c>
      <c r="F70" s="62"/>
      <c r="G70" s="62">
        <v>405201119777</v>
      </c>
      <c r="H70" s="59"/>
      <c r="I70" s="62">
        <f t="shared" si="0"/>
        <v>0</v>
      </c>
      <c r="J70" s="59"/>
      <c r="K70" s="63">
        <v>0</v>
      </c>
    </row>
    <row r="71" spans="1:11" ht="21" x14ac:dyDescent="0.55000000000000004">
      <c r="A71" s="61" t="s">
        <v>74</v>
      </c>
      <c r="B71" s="59"/>
      <c r="C71" s="62">
        <v>1130739127</v>
      </c>
      <c r="D71" s="62"/>
      <c r="E71" s="62">
        <v>470146481</v>
      </c>
      <c r="F71" s="62"/>
      <c r="G71" s="62">
        <v>1592899572</v>
      </c>
      <c r="H71" s="59"/>
      <c r="I71" s="62">
        <f t="shared" si="0"/>
        <v>7986036</v>
      </c>
      <c r="J71" s="59"/>
      <c r="K71" s="63">
        <v>5.2067162761477251E-8</v>
      </c>
    </row>
    <row r="72" spans="1:11" ht="21" x14ac:dyDescent="0.55000000000000004">
      <c r="A72" s="61" t="s">
        <v>78</v>
      </c>
      <c r="B72" s="59"/>
      <c r="C72" s="62">
        <v>0</v>
      </c>
      <c r="D72" s="62"/>
      <c r="E72" s="62">
        <v>954000000000</v>
      </c>
      <c r="F72" s="62"/>
      <c r="G72" s="62">
        <v>0</v>
      </c>
      <c r="H72" s="59"/>
      <c r="I72" s="62">
        <f t="shared" si="0"/>
        <v>954000000000</v>
      </c>
      <c r="J72" s="59"/>
      <c r="K72" s="63">
        <v>6.2198659352962213E-3</v>
      </c>
    </row>
    <row r="73" spans="1:11" ht="21" x14ac:dyDescent="0.55000000000000004">
      <c r="A73" s="61" t="s">
        <v>78</v>
      </c>
      <c r="B73" s="59"/>
      <c r="C73" s="62">
        <v>0</v>
      </c>
      <c r="D73" s="62"/>
      <c r="E73" s="62">
        <v>561000000000</v>
      </c>
      <c r="F73" s="62"/>
      <c r="G73" s="62">
        <v>0</v>
      </c>
      <c r="H73" s="59"/>
      <c r="I73" s="62">
        <f t="shared" ref="I73:I92" si="1">C73+E73-G73</f>
        <v>561000000000</v>
      </c>
      <c r="J73" s="59"/>
      <c r="K73" s="63">
        <v>3.6575941191836271E-3</v>
      </c>
    </row>
    <row r="74" spans="1:11" ht="21" x14ac:dyDescent="0.55000000000000004">
      <c r="A74" s="61" t="s">
        <v>78</v>
      </c>
      <c r="B74" s="59"/>
      <c r="C74" s="62">
        <v>0</v>
      </c>
      <c r="D74" s="62"/>
      <c r="E74" s="62">
        <v>633000000000</v>
      </c>
      <c r="F74" s="62"/>
      <c r="G74" s="62">
        <v>0</v>
      </c>
      <c r="H74" s="59"/>
      <c r="I74" s="62">
        <f t="shared" si="1"/>
        <v>633000000000</v>
      </c>
      <c r="J74" s="59"/>
      <c r="K74" s="63">
        <v>4.1270179633569265E-3</v>
      </c>
    </row>
    <row r="75" spans="1:11" ht="21" x14ac:dyDescent="0.55000000000000004">
      <c r="A75" s="61" t="s">
        <v>78</v>
      </c>
      <c r="B75" s="59"/>
      <c r="C75" s="62">
        <v>0</v>
      </c>
      <c r="D75" s="62"/>
      <c r="E75" s="62">
        <v>398000000000</v>
      </c>
      <c r="F75" s="62"/>
      <c r="G75" s="62">
        <v>0</v>
      </c>
      <c r="H75" s="59"/>
      <c r="I75" s="62">
        <f t="shared" si="1"/>
        <v>398000000000</v>
      </c>
      <c r="J75" s="59"/>
      <c r="K75" s="63">
        <v>2.5948706941801847E-3</v>
      </c>
    </row>
    <row r="76" spans="1:11" ht="21" x14ac:dyDescent="0.55000000000000004">
      <c r="A76" s="61" t="s">
        <v>78</v>
      </c>
      <c r="B76" s="59"/>
      <c r="C76" s="62">
        <v>0</v>
      </c>
      <c r="D76" s="62"/>
      <c r="E76" s="62">
        <v>816000000000</v>
      </c>
      <c r="F76" s="62"/>
      <c r="G76" s="62">
        <v>0</v>
      </c>
      <c r="H76" s="59"/>
      <c r="I76" s="62">
        <f t="shared" si="1"/>
        <v>816000000000</v>
      </c>
      <c r="J76" s="59"/>
      <c r="K76" s="63">
        <v>5.3201369006307302E-3</v>
      </c>
    </row>
    <row r="77" spans="1:11" ht="21" x14ac:dyDescent="0.55000000000000004">
      <c r="A77" s="61" t="s">
        <v>78</v>
      </c>
      <c r="B77" s="59"/>
      <c r="C77" s="62">
        <v>0</v>
      </c>
      <c r="D77" s="62"/>
      <c r="E77" s="62">
        <v>474000000000</v>
      </c>
      <c r="F77" s="62"/>
      <c r="G77" s="62">
        <v>0</v>
      </c>
      <c r="H77" s="59"/>
      <c r="I77" s="62">
        <f t="shared" si="1"/>
        <v>474000000000</v>
      </c>
      <c r="J77" s="59"/>
      <c r="K77" s="63">
        <v>3.0903736408075567E-3</v>
      </c>
    </row>
    <row r="78" spans="1:11" ht="21" x14ac:dyDescent="0.55000000000000004">
      <c r="A78" s="61" t="s">
        <v>78</v>
      </c>
      <c r="B78" s="59"/>
      <c r="C78" s="62">
        <v>0</v>
      </c>
      <c r="D78" s="62"/>
      <c r="E78" s="62">
        <v>294000000000</v>
      </c>
      <c r="F78" s="62"/>
      <c r="G78" s="62">
        <v>0</v>
      </c>
      <c r="H78" s="59"/>
      <c r="I78" s="62">
        <f t="shared" si="1"/>
        <v>294000000000</v>
      </c>
      <c r="J78" s="59"/>
      <c r="K78" s="63">
        <v>1.9168140303743072E-3</v>
      </c>
    </row>
    <row r="79" spans="1:11" ht="21" x14ac:dyDescent="0.55000000000000004">
      <c r="A79" s="61" t="s">
        <v>78</v>
      </c>
      <c r="B79" s="59"/>
      <c r="C79" s="62">
        <v>0</v>
      </c>
      <c r="D79" s="62"/>
      <c r="E79" s="62">
        <v>435000000000</v>
      </c>
      <c r="F79" s="62"/>
      <c r="G79" s="62">
        <v>0</v>
      </c>
      <c r="H79" s="59"/>
      <c r="I79" s="62">
        <f t="shared" si="1"/>
        <v>435000000000</v>
      </c>
      <c r="J79" s="59"/>
      <c r="K79" s="63">
        <v>2.8361023918803525E-3</v>
      </c>
    </row>
    <row r="80" spans="1:11" ht="21" x14ac:dyDescent="0.55000000000000004">
      <c r="A80" s="61" t="s">
        <v>78</v>
      </c>
      <c r="B80" s="59"/>
      <c r="C80" s="62">
        <v>0</v>
      </c>
      <c r="D80" s="62"/>
      <c r="E80" s="62">
        <v>265000000000</v>
      </c>
      <c r="F80" s="62"/>
      <c r="G80" s="62">
        <v>0</v>
      </c>
      <c r="H80" s="59"/>
      <c r="I80" s="62">
        <f t="shared" si="1"/>
        <v>265000000000</v>
      </c>
      <c r="J80" s="59"/>
      <c r="K80" s="63">
        <v>1.7277405375822838E-3</v>
      </c>
    </row>
    <row r="81" spans="1:11" ht="21" x14ac:dyDescent="0.55000000000000004">
      <c r="A81" s="61" t="s">
        <v>78</v>
      </c>
      <c r="B81" s="59"/>
      <c r="C81" s="62">
        <v>0</v>
      </c>
      <c r="D81" s="62"/>
      <c r="E81" s="62">
        <v>250000000000</v>
      </c>
      <c r="F81" s="62"/>
      <c r="G81" s="62">
        <v>0</v>
      </c>
      <c r="H81" s="59"/>
      <c r="I81" s="62">
        <f t="shared" si="1"/>
        <v>250000000000</v>
      </c>
      <c r="J81" s="59"/>
      <c r="K81" s="63">
        <v>1.6299439033795129E-3</v>
      </c>
    </row>
    <row r="82" spans="1:11" ht="21" x14ac:dyDescent="0.55000000000000004">
      <c r="A82" s="61" t="s">
        <v>78</v>
      </c>
      <c r="B82" s="59"/>
      <c r="C82" s="62">
        <v>0</v>
      </c>
      <c r="D82" s="62"/>
      <c r="E82" s="62">
        <v>294000000000</v>
      </c>
      <c r="F82" s="62"/>
      <c r="G82" s="62">
        <v>0</v>
      </c>
      <c r="H82" s="59"/>
      <c r="I82" s="62">
        <f t="shared" si="1"/>
        <v>294000000000</v>
      </c>
      <c r="J82" s="59"/>
      <c r="K82" s="63">
        <v>1.9168140303743072E-3</v>
      </c>
    </row>
    <row r="83" spans="1:11" ht="21" x14ac:dyDescent="0.55000000000000004">
      <c r="A83" s="61" t="s">
        <v>78</v>
      </c>
      <c r="B83" s="59"/>
      <c r="C83" s="62">
        <v>0</v>
      </c>
      <c r="D83" s="62"/>
      <c r="E83" s="62">
        <v>220000000000</v>
      </c>
      <c r="F83" s="62"/>
      <c r="G83" s="62">
        <v>0</v>
      </c>
      <c r="H83" s="59"/>
      <c r="I83" s="62">
        <f t="shared" si="1"/>
        <v>220000000000</v>
      </c>
      <c r="J83" s="59"/>
      <c r="K83" s="63">
        <v>1.4343506349739714E-3</v>
      </c>
    </row>
    <row r="84" spans="1:11" ht="21" x14ac:dyDescent="0.55000000000000004">
      <c r="A84" s="61" t="s">
        <v>78</v>
      </c>
      <c r="B84" s="59"/>
      <c r="C84" s="62">
        <v>0</v>
      </c>
      <c r="D84" s="62"/>
      <c r="E84" s="62">
        <v>104000000000</v>
      </c>
      <c r="F84" s="62"/>
      <c r="G84" s="62">
        <v>0</v>
      </c>
      <c r="H84" s="59"/>
      <c r="I84" s="62">
        <f t="shared" si="1"/>
        <v>104000000000</v>
      </c>
      <c r="J84" s="59"/>
      <c r="K84" s="63">
        <v>6.7805666380587736E-4</v>
      </c>
    </row>
    <row r="85" spans="1:11" ht="21" x14ac:dyDescent="0.55000000000000004">
      <c r="A85" s="61" t="s">
        <v>78</v>
      </c>
      <c r="B85" s="59"/>
      <c r="C85" s="62">
        <v>0</v>
      </c>
      <c r="D85" s="62"/>
      <c r="E85" s="62">
        <v>110000000000</v>
      </c>
      <c r="F85" s="62"/>
      <c r="G85" s="62">
        <v>0</v>
      </c>
      <c r="H85" s="59"/>
      <c r="I85" s="62">
        <f t="shared" si="1"/>
        <v>110000000000</v>
      </c>
      <c r="J85" s="59"/>
      <c r="K85" s="63">
        <v>7.1717531748698572E-4</v>
      </c>
    </row>
    <row r="86" spans="1:11" ht="21" x14ac:dyDescent="0.55000000000000004">
      <c r="A86" s="61" t="s">
        <v>78</v>
      </c>
      <c r="B86" s="59"/>
      <c r="C86" s="62">
        <v>0</v>
      </c>
      <c r="D86" s="62"/>
      <c r="E86" s="62">
        <v>52000000000</v>
      </c>
      <c r="F86" s="62"/>
      <c r="G86" s="62">
        <v>0</v>
      </c>
      <c r="H86" s="59"/>
      <c r="I86" s="62">
        <f t="shared" si="1"/>
        <v>52000000000</v>
      </c>
      <c r="J86" s="59"/>
      <c r="K86" s="63">
        <v>3.3902833190293868E-4</v>
      </c>
    </row>
    <row r="87" spans="1:11" ht="21" x14ac:dyDescent="0.55000000000000004">
      <c r="A87" s="61" t="s">
        <v>78</v>
      </c>
      <c r="B87" s="59"/>
      <c r="C87" s="62">
        <v>0</v>
      </c>
      <c r="D87" s="62"/>
      <c r="E87" s="62">
        <v>649000000000</v>
      </c>
      <c r="F87" s="62"/>
      <c r="G87" s="62">
        <v>0</v>
      </c>
      <c r="H87" s="59"/>
      <c r="I87" s="62">
        <f t="shared" si="1"/>
        <v>649000000000</v>
      </c>
      <c r="J87" s="59"/>
      <c r="K87" s="63">
        <v>4.2313343731732161E-3</v>
      </c>
    </row>
    <row r="88" spans="1:11" ht="21" x14ac:dyDescent="0.55000000000000004">
      <c r="A88" s="61" t="s">
        <v>74</v>
      </c>
      <c r="B88" s="59"/>
      <c r="C88" s="62">
        <v>0</v>
      </c>
      <c r="D88" s="62"/>
      <c r="E88" s="62">
        <v>800017797520</v>
      </c>
      <c r="F88" s="62"/>
      <c r="G88" s="62">
        <v>799950382520</v>
      </c>
      <c r="H88" s="59"/>
      <c r="I88" s="62">
        <f t="shared" si="1"/>
        <v>67415000</v>
      </c>
      <c r="J88" s="59"/>
      <c r="K88" s="63">
        <v>4.3953067298531946E-7</v>
      </c>
    </row>
    <row r="89" spans="1:11" ht="21" x14ac:dyDescent="0.55000000000000004">
      <c r="A89" s="61" t="s">
        <v>74</v>
      </c>
      <c r="B89" s="59"/>
      <c r="C89" s="62">
        <v>263849560831</v>
      </c>
      <c r="D89" s="62"/>
      <c r="E89" s="62">
        <v>8570810328</v>
      </c>
      <c r="F89" s="62"/>
      <c r="G89" s="62">
        <v>272420371159</v>
      </c>
      <c r="H89" s="59"/>
      <c r="I89" s="62">
        <f>C89+E89-G89</f>
        <v>0</v>
      </c>
      <c r="J89" s="59"/>
      <c r="K89" s="63">
        <v>0</v>
      </c>
    </row>
    <row r="90" spans="1:11" ht="21" x14ac:dyDescent="0.55000000000000004">
      <c r="A90" s="61" t="s">
        <v>74</v>
      </c>
      <c r="B90" s="59"/>
      <c r="C90" s="62">
        <v>157500143398</v>
      </c>
      <c r="D90" s="62"/>
      <c r="E90" s="62">
        <f>1596707624+3506644972</f>
        <v>5103352596</v>
      </c>
      <c r="F90" s="62"/>
      <c r="G90" s="62">
        <v>162603495994</v>
      </c>
      <c r="H90" s="59"/>
      <c r="I90" s="62">
        <f>C90+E90-G90</f>
        <v>0</v>
      </c>
      <c r="J90" s="59"/>
      <c r="K90" s="63">
        <v>0</v>
      </c>
    </row>
    <row r="91" spans="1:11" ht="21" x14ac:dyDescent="0.55000000000000004">
      <c r="A91" s="61" t="s">
        <v>74</v>
      </c>
      <c r="B91" s="59"/>
      <c r="C91" s="62">
        <v>179105948287</v>
      </c>
      <c r="D91" s="62"/>
      <c r="E91" s="62">
        <v>6043017611</v>
      </c>
      <c r="F91" s="62"/>
      <c r="G91" s="62">
        <v>185148965898</v>
      </c>
      <c r="H91" s="59"/>
      <c r="I91" s="62">
        <f>C91+E91-G91</f>
        <v>0</v>
      </c>
      <c r="J91" s="59"/>
      <c r="K91" s="63">
        <v>0</v>
      </c>
    </row>
    <row r="92" spans="1:11" ht="21.75" thickBot="1" x14ac:dyDescent="0.6">
      <c r="A92" s="61" t="s">
        <v>78</v>
      </c>
      <c r="B92" s="59"/>
      <c r="C92" s="62">
        <v>0</v>
      </c>
      <c r="D92" s="62"/>
      <c r="E92" s="62">
        <v>400000000000</v>
      </c>
      <c r="F92" s="62"/>
      <c r="G92" s="62">
        <v>0</v>
      </c>
      <c r="H92" s="59"/>
      <c r="I92" s="62">
        <f t="shared" si="1"/>
        <v>400000000000</v>
      </c>
      <c r="J92" s="59"/>
      <c r="K92" s="63">
        <v>2.6079102454072208E-3</v>
      </c>
    </row>
    <row r="93" spans="1:11" ht="24.75" thickBot="1" x14ac:dyDescent="0.5">
      <c r="A93" s="65" t="s">
        <v>47</v>
      </c>
      <c r="B93" s="65"/>
      <c r="C93" s="66">
        <f>SUM(C8:C92)</f>
        <v>12056831467698</v>
      </c>
      <c r="D93" s="65"/>
      <c r="E93" s="66">
        <f>SUM(E8:E92)</f>
        <v>297180912554828</v>
      </c>
      <c r="F93" s="65"/>
      <c r="G93" s="66">
        <f>SUM(G8:G92)</f>
        <v>301043988479295</v>
      </c>
      <c r="H93" s="65"/>
      <c r="I93" s="66">
        <f>SUM(I8:I92)</f>
        <v>8193755543231</v>
      </c>
      <c r="J93" s="65"/>
      <c r="K93" s="67">
        <f>SUM(K8:K92)</f>
        <v>5.3421447573885839E-2</v>
      </c>
    </row>
    <row r="94" spans="1:11" ht="19.5" thickTop="1" x14ac:dyDescent="0.45"/>
    <row r="95" spans="1:11" x14ac:dyDescent="0.45">
      <c r="I95" s="68"/>
      <c r="K95" s="64"/>
    </row>
    <row r="97" spans="1:3" x14ac:dyDescent="0.45">
      <c r="C97" s="68"/>
    </row>
    <row r="99" spans="1:3" x14ac:dyDescent="0.45">
      <c r="A99" s="69"/>
      <c r="C99" s="62"/>
    </row>
    <row r="100" spans="1:3" x14ac:dyDescent="0.45">
      <c r="A100" s="69"/>
      <c r="C100" s="62"/>
    </row>
    <row r="101" spans="1:3" x14ac:dyDescent="0.45">
      <c r="A101" s="69"/>
      <c r="C101" s="62"/>
    </row>
  </sheetData>
  <mergeCells count="7">
    <mergeCell ref="A2:K2"/>
    <mergeCell ref="A3:K3"/>
    <mergeCell ref="A4:K4"/>
    <mergeCell ref="A5:K5"/>
    <mergeCell ref="A6:A7"/>
    <mergeCell ref="E6:G6"/>
    <mergeCell ref="I6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5"/>
  <sheetViews>
    <sheetView rightToLeft="1" workbookViewId="0"/>
  </sheetViews>
  <sheetFormatPr defaultRowHeight="18.75" x14ac:dyDescent="0.45"/>
  <cols>
    <col min="1" max="1" width="57.5703125" style="1" bestFit="1" customWidth="1"/>
    <col min="2" max="2" width="1" style="1" customWidth="1"/>
    <col min="3" max="3" width="16.5703125" style="1" customWidth="1"/>
    <col min="4" max="4" width="0.7109375" style="1" customWidth="1"/>
    <col min="5" max="5" width="24" style="1" customWidth="1"/>
    <col min="6" max="6" width="1" style="1" customWidth="1"/>
    <col min="7" max="7" width="23" style="1" customWidth="1"/>
    <col min="8" max="8" width="1" style="1" customWidth="1"/>
    <col min="9" max="9" width="34.28515625" style="1" bestFit="1" customWidth="1"/>
    <col min="10" max="10" width="1" style="1" customWidth="1"/>
    <col min="11" max="11" width="9.140625" style="1" customWidth="1"/>
    <col min="12" max="16384" width="9.140625" style="1"/>
  </cols>
  <sheetData>
    <row r="1" spans="1:9" s="4" customFormat="1" x14ac:dyDescent="0.45"/>
    <row r="2" spans="1:9" s="4" customFormat="1" ht="26.25" x14ac:dyDescent="0.45">
      <c r="A2" s="71" t="s">
        <v>0</v>
      </c>
      <c r="B2" s="71" t="s">
        <v>0</v>
      </c>
      <c r="C2" s="71"/>
      <c r="D2" s="71"/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</row>
    <row r="3" spans="1:9" s="4" customFormat="1" ht="26.25" x14ac:dyDescent="0.45">
      <c r="A3" s="71" t="s">
        <v>80</v>
      </c>
      <c r="B3" s="71" t="s">
        <v>80</v>
      </c>
      <c r="C3" s="71"/>
      <c r="D3" s="71"/>
      <c r="E3" s="71" t="s">
        <v>80</v>
      </c>
      <c r="F3" s="71" t="s">
        <v>80</v>
      </c>
      <c r="G3" s="71" t="s">
        <v>80</v>
      </c>
      <c r="H3" s="71" t="s">
        <v>80</v>
      </c>
      <c r="I3" s="71" t="s">
        <v>80</v>
      </c>
    </row>
    <row r="4" spans="1:9" s="4" customFormat="1" ht="26.25" x14ac:dyDescent="0.45">
      <c r="A4" s="71" t="s">
        <v>2</v>
      </c>
      <c r="B4" s="71" t="s">
        <v>2</v>
      </c>
      <c r="C4" s="71"/>
      <c r="D4" s="71"/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</row>
    <row r="6" spans="1:9" s="4" customFormat="1" ht="27" thickBot="1" x14ac:dyDescent="0.5">
      <c r="A6" s="8" t="s">
        <v>84</v>
      </c>
      <c r="B6" s="5"/>
      <c r="C6" s="20" t="s">
        <v>125</v>
      </c>
      <c r="E6" s="8" t="s">
        <v>69</v>
      </c>
      <c r="G6" s="8" t="s">
        <v>110</v>
      </c>
      <c r="I6" s="8" t="s">
        <v>13</v>
      </c>
    </row>
    <row r="7" spans="1:9" s="4" customFormat="1" ht="21" x14ac:dyDescent="0.55000000000000004">
      <c r="A7" s="21" t="s">
        <v>126</v>
      </c>
      <c r="B7" s="21"/>
      <c r="C7" s="9" t="s">
        <v>127</v>
      </c>
      <c r="E7" s="10">
        <f>'سرمایه‌گذاری در سهام'!$I$14</f>
        <v>1377660481768</v>
      </c>
      <c r="F7" s="3"/>
      <c r="G7" s="22">
        <f>E7/$E$12</f>
        <v>0.11138592926393502</v>
      </c>
      <c r="H7" s="3"/>
      <c r="I7" s="22">
        <v>8.9820372127385369E-3</v>
      </c>
    </row>
    <row r="8" spans="1:9" s="4" customFormat="1" ht="21" x14ac:dyDescent="0.55000000000000004">
      <c r="A8" s="21" t="s">
        <v>128</v>
      </c>
      <c r="B8" s="21"/>
      <c r="C8" s="23" t="s">
        <v>129</v>
      </c>
      <c r="E8" s="10">
        <f>'سرمایه‌گذاری در صندوق '!$I$38</f>
        <v>9544643988025</v>
      </c>
      <c r="F8" s="3"/>
      <c r="G8" s="22">
        <f t="shared" ref="G8:G11" si="0">E8/$E$12</f>
        <v>0.77169887223246159</v>
      </c>
      <c r="H8" s="3"/>
      <c r="I8" s="22">
        <v>6.2228937112837078E-2</v>
      </c>
    </row>
    <row r="9" spans="1:9" s="4" customFormat="1" ht="21" x14ac:dyDescent="0.55000000000000004">
      <c r="A9" s="21" t="s">
        <v>119</v>
      </c>
      <c r="B9" s="21"/>
      <c r="C9" s="23" t="s">
        <v>130</v>
      </c>
      <c r="E9" s="10">
        <f>'سرمایه‌گذاری در اوراق بهادار'!$I$24</f>
        <v>37328491361</v>
      </c>
      <c r="F9" s="3"/>
      <c r="G9" s="22">
        <f t="shared" si="0"/>
        <v>3.0180648667005512E-3</v>
      </c>
      <c r="H9" s="3"/>
      <c r="I9" s="22">
        <v>2.4337338766486707E-4</v>
      </c>
    </row>
    <row r="10" spans="1:9" s="4" customFormat="1" ht="21" x14ac:dyDescent="0.55000000000000004">
      <c r="A10" s="21" t="s">
        <v>131</v>
      </c>
      <c r="B10" s="21"/>
      <c r="C10" s="23" t="s">
        <v>132</v>
      </c>
      <c r="E10" s="10">
        <f>'سود سپرده بانکی'!$G$106</f>
        <v>204312196145</v>
      </c>
      <c r="F10" s="3"/>
      <c r="G10" s="22">
        <f t="shared" si="0"/>
        <v>1.6518949428207946E-2</v>
      </c>
      <c r="H10" s="3"/>
      <c r="I10" s="22">
        <v>1.3320696739704879E-3</v>
      </c>
    </row>
    <row r="11" spans="1:9" s="4" customFormat="1" ht="21.75" thickBot="1" x14ac:dyDescent="0.6">
      <c r="A11" s="21" t="s">
        <v>117</v>
      </c>
      <c r="B11" s="21"/>
      <c r="C11" s="23" t="s">
        <v>133</v>
      </c>
      <c r="E11" s="10">
        <f>'سایر درآمدها'!$C$11</f>
        <v>1204407747524</v>
      </c>
      <c r="F11" s="3"/>
      <c r="G11" s="22">
        <f t="shared" si="0"/>
        <v>9.7378184208694846E-2</v>
      </c>
      <c r="H11" s="3"/>
      <c r="I11" s="22">
        <v>7.8524682610391829E-3</v>
      </c>
    </row>
    <row r="12" spans="1:9" s="4" customFormat="1" ht="21.75" thickBot="1" x14ac:dyDescent="0.6">
      <c r="A12" s="21" t="s">
        <v>47</v>
      </c>
      <c r="B12" s="21"/>
      <c r="C12" s="21"/>
      <c r="E12" s="24">
        <f>SUM(E7:E11)</f>
        <v>12368352904823</v>
      </c>
      <c r="F12" s="9"/>
      <c r="G12" s="25">
        <f>SUM(G7:G11)</f>
        <v>0.99999999999999989</v>
      </c>
      <c r="H12" s="9"/>
      <c r="I12" s="25">
        <f>SUM(I7:I11)</f>
        <v>8.0638885648250141E-2</v>
      </c>
    </row>
    <row r="13" spans="1:9" ht="19.5" thickTop="1" x14ac:dyDescent="0.45"/>
    <row r="14" spans="1:9" x14ac:dyDescent="0.45">
      <c r="E14" s="2"/>
    </row>
    <row r="15" spans="1:9" x14ac:dyDescent="0.45">
      <c r="E15" s="2"/>
      <c r="I15" s="2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23"/>
  <sheetViews>
    <sheetView rightToLeft="1" tabSelected="1" workbookViewId="0">
      <selection activeCell="M21" sqref="M21"/>
    </sheetView>
  </sheetViews>
  <sheetFormatPr defaultRowHeight="18.75" x14ac:dyDescent="0.45"/>
  <cols>
    <col min="1" max="1" width="34.7109375" style="1" bestFit="1" customWidth="1"/>
    <col min="2" max="2" width="1" style="1" customWidth="1"/>
    <col min="3" max="3" width="22" style="1" customWidth="1"/>
    <col min="4" max="4" width="1" style="1" customWidth="1"/>
    <col min="5" max="5" width="24" style="1" customWidth="1"/>
    <col min="6" max="6" width="1" style="1" customWidth="1"/>
    <col min="7" max="7" width="23" style="1" customWidth="1"/>
    <col min="8" max="8" width="1" style="1" customWidth="1"/>
    <col min="9" max="9" width="23" style="1" customWidth="1"/>
    <col min="10" max="10" width="1" style="1" customWidth="1"/>
    <col min="11" max="11" width="23" style="1" customWidth="1"/>
    <col min="12" max="12" width="1" style="1" customWidth="1"/>
    <col min="13" max="13" width="22" style="1" customWidth="1"/>
    <col min="14" max="14" width="1" style="1" customWidth="1"/>
    <col min="15" max="15" width="24" style="1" customWidth="1"/>
    <col min="16" max="16" width="1" style="1" customWidth="1"/>
    <col min="17" max="17" width="24" style="1" customWidth="1"/>
    <col min="18" max="18" width="1" style="1" customWidth="1"/>
    <col min="19" max="19" width="24" style="1" customWidth="1"/>
    <col min="20" max="20" width="1" style="1" customWidth="1"/>
    <col min="21" max="21" width="23" style="1" customWidth="1"/>
    <col min="22" max="22" width="1" style="1" customWidth="1"/>
    <col min="23" max="23" width="9.140625" style="1" customWidth="1"/>
    <col min="24" max="16384" width="9.140625" style="1"/>
  </cols>
  <sheetData>
    <row r="2" spans="1:21" s="4" customFormat="1" ht="26.25" x14ac:dyDescent="0.45">
      <c r="A2" s="71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  <c r="N2" s="71" t="s">
        <v>0</v>
      </c>
      <c r="O2" s="71" t="s">
        <v>0</v>
      </c>
      <c r="P2" s="71" t="s">
        <v>0</v>
      </c>
      <c r="Q2" s="71" t="s">
        <v>0</v>
      </c>
      <c r="R2" s="71" t="s">
        <v>0</v>
      </c>
      <c r="S2" s="71" t="s">
        <v>0</v>
      </c>
      <c r="T2" s="71" t="s">
        <v>0</v>
      </c>
      <c r="U2" s="71" t="s">
        <v>0</v>
      </c>
    </row>
    <row r="3" spans="1:21" s="4" customFormat="1" ht="26.25" x14ac:dyDescent="0.45">
      <c r="A3" s="71" t="s">
        <v>80</v>
      </c>
      <c r="B3" s="71" t="s">
        <v>80</v>
      </c>
      <c r="C3" s="71" t="s">
        <v>80</v>
      </c>
      <c r="D3" s="71" t="s">
        <v>80</v>
      </c>
      <c r="E3" s="71" t="s">
        <v>80</v>
      </c>
      <c r="F3" s="71" t="s">
        <v>80</v>
      </c>
      <c r="G3" s="71" t="s">
        <v>80</v>
      </c>
      <c r="H3" s="71" t="s">
        <v>80</v>
      </c>
      <c r="I3" s="71" t="s">
        <v>80</v>
      </c>
      <c r="J3" s="71" t="s">
        <v>80</v>
      </c>
      <c r="K3" s="71" t="s">
        <v>80</v>
      </c>
      <c r="L3" s="71" t="s">
        <v>80</v>
      </c>
      <c r="M3" s="71" t="s">
        <v>80</v>
      </c>
      <c r="N3" s="71" t="s">
        <v>80</v>
      </c>
      <c r="O3" s="71" t="s">
        <v>80</v>
      </c>
      <c r="P3" s="71" t="s">
        <v>80</v>
      </c>
      <c r="Q3" s="71" t="s">
        <v>80</v>
      </c>
      <c r="R3" s="71" t="s">
        <v>80</v>
      </c>
      <c r="S3" s="71" t="s">
        <v>80</v>
      </c>
      <c r="T3" s="71" t="s">
        <v>80</v>
      </c>
      <c r="U3" s="71" t="s">
        <v>80</v>
      </c>
    </row>
    <row r="4" spans="1:21" s="4" customFormat="1" ht="26.25" x14ac:dyDescent="0.45">
      <c r="A4" s="71" t="s">
        <v>2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  <c r="N4" s="71" t="s">
        <v>2</v>
      </c>
      <c r="O4" s="71" t="s">
        <v>2</v>
      </c>
      <c r="P4" s="71" t="s">
        <v>2</v>
      </c>
      <c r="Q4" s="71" t="s">
        <v>2</v>
      </c>
      <c r="R4" s="71" t="s">
        <v>2</v>
      </c>
      <c r="S4" s="71" t="s">
        <v>2</v>
      </c>
      <c r="T4" s="71" t="s">
        <v>2</v>
      </c>
      <c r="U4" s="71" t="s">
        <v>2</v>
      </c>
    </row>
    <row r="5" spans="1:21" s="7" customFormat="1" ht="28.5" x14ac:dyDescent="0.55000000000000004">
      <c r="A5" s="72" t="s">
        <v>167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</row>
    <row r="6" spans="1:21" s="4" customFormat="1" ht="27" thickBot="1" x14ac:dyDescent="0.5">
      <c r="A6" s="70" t="s">
        <v>3</v>
      </c>
      <c r="C6" s="70" t="s">
        <v>134</v>
      </c>
      <c r="D6" s="70" t="s">
        <v>82</v>
      </c>
      <c r="E6" s="70" t="s">
        <v>82</v>
      </c>
      <c r="F6" s="70" t="s">
        <v>82</v>
      </c>
      <c r="G6" s="70" t="s">
        <v>82</v>
      </c>
      <c r="H6" s="70" t="s">
        <v>82</v>
      </c>
      <c r="I6" s="70" t="s">
        <v>82</v>
      </c>
      <c r="J6" s="70" t="s">
        <v>82</v>
      </c>
      <c r="K6" s="70" t="s">
        <v>82</v>
      </c>
      <c r="M6" s="70" t="s">
        <v>135</v>
      </c>
      <c r="N6" s="70" t="s">
        <v>83</v>
      </c>
      <c r="O6" s="70" t="s">
        <v>83</v>
      </c>
      <c r="P6" s="70" t="s">
        <v>83</v>
      </c>
      <c r="Q6" s="70" t="s">
        <v>83</v>
      </c>
      <c r="R6" s="70" t="s">
        <v>83</v>
      </c>
      <c r="S6" s="70" t="s">
        <v>83</v>
      </c>
      <c r="T6" s="70" t="s">
        <v>83</v>
      </c>
      <c r="U6" s="70" t="s">
        <v>83</v>
      </c>
    </row>
    <row r="7" spans="1:21" s="4" customFormat="1" ht="26.25" x14ac:dyDescent="0.45">
      <c r="A7" s="70" t="s">
        <v>3</v>
      </c>
      <c r="C7" s="8" t="s">
        <v>107</v>
      </c>
      <c r="E7" s="8" t="s">
        <v>108</v>
      </c>
      <c r="G7" s="8" t="s">
        <v>109</v>
      </c>
      <c r="I7" s="8" t="s">
        <v>69</v>
      </c>
      <c r="K7" s="8" t="s">
        <v>110</v>
      </c>
      <c r="M7" s="8" t="s">
        <v>107</v>
      </c>
      <c r="O7" s="8" t="s">
        <v>108</v>
      </c>
      <c r="Q7" s="8" t="s">
        <v>109</v>
      </c>
      <c r="S7" s="8" t="s">
        <v>69</v>
      </c>
      <c r="U7" s="8" t="s">
        <v>110</v>
      </c>
    </row>
    <row r="8" spans="1:21" s="4" customFormat="1" ht="21" x14ac:dyDescent="0.55000000000000004">
      <c r="A8" s="9" t="s">
        <v>18</v>
      </c>
      <c r="C8" s="11">
        <v>0</v>
      </c>
      <c r="E8" s="11">
        <v>-392520456258</v>
      </c>
      <c r="G8" s="11">
        <v>93321903314</v>
      </c>
      <c r="I8" s="11">
        <f>C8+E8+G8</f>
        <v>-299198552944</v>
      </c>
      <c r="K8" s="22">
        <f t="shared" ref="K8:K13" si="0">I8/$I$14</f>
        <v>-0.21717872937752269</v>
      </c>
      <c r="M8" s="11">
        <v>127544444150</v>
      </c>
      <c r="O8" s="11">
        <v>685521631581</v>
      </c>
      <c r="Q8" s="11">
        <v>205623616938</v>
      </c>
      <c r="S8" s="11">
        <f>M8+O8+Q8</f>
        <v>1018689692669</v>
      </c>
      <c r="U8" s="22">
        <f t="shared" ref="U8:U13" si="1">S8/$S$14</f>
        <v>0.31185990780750267</v>
      </c>
    </row>
    <row r="9" spans="1:21" s="4" customFormat="1" ht="21" x14ac:dyDescent="0.55000000000000004">
      <c r="A9" s="9" t="s">
        <v>35</v>
      </c>
      <c r="C9" s="11">
        <v>0</v>
      </c>
      <c r="E9" s="11">
        <v>435009644765</v>
      </c>
      <c r="G9" s="11">
        <v>-45293300239</v>
      </c>
      <c r="I9" s="11">
        <f t="shared" ref="I9:I13" si="2">C9+E9+G9</f>
        <v>389716344526</v>
      </c>
      <c r="K9" s="22">
        <f t="shared" si="0"/>
        <v>0.28288272015022409</v>
      </c>
      <c r="M9" s="11">
        <v>786309070604</v>
      </c>
      <c r="O9" s="11">
        <v>-1519689149403</v>
      </c>
      <c r="Q9" s="11">
        <v>-60857704425</v>
      </c>
      <c r="S9" s="11">
        <f t="shared" ref="S9:S13" si="3">M9+O9+Q9</f>
        <v>-794237783224</v>
      </c>
      <c r="U9" s="22">
        <f t="shared" si="1"/>
        <v>-0.24314658687133048</v>
      </c>
    </row>
    <row r="10" spans="1:21" s="4" customFormat="1" ht="21" x14ac:dyDescent="0.55000000000000004">
      <c r="A10" s="9" t="s">
        <v>42</v>
      </c>
      <c r="C10" s="11">
        <v>0</v>
      </c>
      <c r="E10" s="11">
        <v>355590124164</v>
      </c>
      <c r="G10" s="11">
        <v>8064396945</v>
      </c>
      <c r="I10" s="11">
        <f t="shared" si="2"/>
        <v>363654521109</v>
      </c>
      <c r="K10" s="22">
        <f t="shared" si="0"/>
        <v>0.26396527005137682</v>
      </c>
      <c r="M10" s="11">
        <v>134632552692</v>
      </c>
      <c r="O10" s="11">
        <v>211624439821</v>
      </c>
      <c r="Q10" s="11">
        <v>2313973254</v>
      </c>
      <c r="S10" s="11">
        <f t="shared" si="3"/>
        <v>348570965767</v>
      </c>
      <c r="U10" s="22">
        <f t="shared" si="1"/>
        <v>0.10671091504190777</v>
      </c>
    </row>
    <row r="11" spans="1:21" s="4" customFormat="1" ht="21" x14ac:dyDescent="0.55000000000000004">
      <c r="A11" s="9" t="s">
        <v>40</v>
      </c>
      <c r="C11" s="11">
        <v>0</v>
      </c>
      <c r="E11" s="11">
        <v>803397285368</v>
      </c>
      <c r="G11" s="11">
        <v>74361629021</v>
      </c>
      <c r="I11" s="11">
        <f t="shared" si="2"/>
        <v>877758914389</v>
      </c>
      <c r="K11" s="22">
        <f t="shared" si="0"/>
        <v>0.6371373252011564</v>
      </c>
      <c r="M11" s="11">
        <v>382317999338</v>
      </c>
      <c r="O11" s="11">
        <v>1922796046228</v>
      </c>
      <c r="Q11" s="11">
        <v>44093463106</v>
      </c>
      <c r="S11" s="11">
        <f t="shared" si="3"/>
        <v>2349207508672</v>
      </c>
      <c r="U11" s="22">
        <f t="shared" si="1"/>
        <v>0.71918234016449634</v>
      </c>
    </row>
    <row r="12" spans="1:21" s="4" customFormat="1" ht="21" x14ac:dyDescent="0.55000000000000004">
      <c r="A12" s="9" t="s">
        <v>37</v>
      </c>
      <c r="C12" s="11">
        <v>0</v>
      </c>
      <c r="E12" s="11">
        <v>-3051865312</v>
      </c>
      <c r="G12" s="11">
        <v>48781120000</v>
      </c>
      <c r="I12" s="11">
        <f t="shared" si="2"/>
        <v>45729254688</v>
      </c>
      <c r="K12" s="22">
        <f t="shared" si="0"/>
        <v>3.3193413974765426E-2</v>
      </c>
      <c r="M12" s="11">
        <v>0</v>
      </c>
      <c r="O12" s="11">
        <v>130745684267</v>
      </c>
      <c r="Q12" s="11">
        <v>48781120000</v>
      </c>
      <c r="S12" s="11">
        <f t="shared" si="3"/>
        <v>179526804267</v>
      </c>
      <c r="U12" s="22">
        <f t="shared" si="1"/>
        <v>5.4960026621054626E-2</v>
      </c>
    </row>
    <row r="13" spans="1:21" s="4" customFormat="1" ht="21.75" thickBot="1" x14ac:dyDescent="0.6">
      <c r="A13" s="9" t="s">
        <v>97</v>
      </c>
      <c r="C13" s="11">
        <v>0</v>
      </c>
      <c r="E13" s="11">
        <v>0</v>
      </c>
      <c r="G13" s="11">
        <v>0</v>
      </c>
      <c r="I13" s="11">
        <f t="shared" si="2"/>
        <v>0</v>
      </c>
      <c r="K13" s="22">
        <f t="shared" si="0"/>
        <v>0</v>
      </c>
      <c r="M13" s="11">
        <v>9633539612</v>
      </c>
      <c r="O13" s="11">
        <v>0</v>
      </c>
      <c r="Q13" s="11">
        <v>155107039875</v>
      </c>
      <c r="S13" s="11">
        <f t="shared" si="3"/>
        <v>164740579487</v>
      </c>
      <c r="U13" s="22">
        <f t="shared" si="1"/>
        <v>5.0433397236369054E-2</v>
      </c>
    </row>
    <row r="14" spans="1:21" s="13" customFormat="1" ht="24" x14ac:dyDescent="0.25">
      <c r="A14" s="13" t="s">
        <v>47</v>
      </c>
      <c r="C14" s="14">
        <f>SUM(C8:C13)</f>
        <v>0</v>
      </c>
      <c r="E14" s="14">
        <f>SUM(E8:E13)</f>
        <v>1198424732727</v>
      </c>
      <c r="G14" s="14">
        <f>SUM(G8:G13)</f>
        <v>179235749041</v>
      </c>
      <c r="I14" s="14">
        <f>SUM(I8:I13)</f>
        <v>1377660481768</v>
      </c>
      <c r="K14" s="19">
        <f>SUM(K8:K13)</f>
        <v>1</v>
      </c>
      <c r="M14" s="14">
        <f>SUM(M8:M13)</f>
        <v>1440437606396</v>
      </c>
      <c r="O14" s="14">
        <f>SUM(O8:O13)</f>
        <v>1430998652494</v>
      </c>
      <c r="Q14" s="14">
        <f>SUM(Q8:Q13)</f>
        <v>395061508748</v>
      </c>
      <c r="S14" s="14">
        <f>SUM(S8:S13)</f>
        <v>3266497767638</v>
      </c>
      <c r="U14" s="19">
        <f>SUM(U8:U13)</f>
        <v>1</v>
      </c>
    </row>
    <row r="17" spans="5:9" x14ac:dyDescent="0.45">
      <c r="E17" s="2"/>
    </row>
    <row r="18" spans="5:9" x14ac:dyDescent="0.45">
      <c r="E18" s="2"/>
    </row>
    <row r="20" spans="5:9" x14ac:dyDescent="0.45">
      <c r="I20" s="2"/>
    </row>
    <row r="21" spans="5:9" x14ac:dyDescent="0.45">
      <c r="I21" s="11"/>
    </row>
    <row r="22" spans="5:9" x14ac:dyDescent="0.45">
      <c r="I22" s="51"/>
    </row>
    <row r="23" spans="5:9" x14ac:dyDescent="0.45">
      <c r="I23" s="51"/>
    </row>
  </sheetData>
  <mergeCells count="7">
    <mergeCell ref="M6:U6"/>
    <mergeCell ref="A2:U2"/>
    <mergeCell ref="A3:U3"/>
    <mergeCell ref="A4:U4"/>
    <mergeCell ref="C6:K6"/>
    <mergeCell ref="A6:A7"/>
    <mergeCell ref="A5:U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E2B7A-5442-487A-B5CB-37737F8BDA15}">
  <dimension ref="A2:U38"/>
  <sheetViews>
    <sheetView rightToLeft="1" workbookViewId="0">
      <selection activeCell="O10" sqref="O10"/>
    </sheetView>
  </sheetViews>
  <sheetFormatPr defaultRowHeight="18.75" x14ac:dyDescent="0.45"/>
  <cols>
    <col min="1" max="1" width="34.7109375" style="1" bestFit="1" customWidth="1"/>
    <col min="2" max="2" width="1" style="1" customWidth="1"/>
    <col min="3" max="3" width="22" style="1" customWidth="1"/>
    <col min="4" max="4" width="1" style="1" customWidth="1"/>
    <col min="5" max="5" width="24" style="1" customWidth="1"/>
    <col min="6" max="6" width="1" style="1" customWidth="1"/>
    <col min="7" max="7" width="23" style="1" customWidth="1"/>
    <col min="8" max="8" width="1" style="1" customWidth="1"/>
    <col min="9" max="9" width="23" style="1" customWidth="1"/>
    <col min="10" max="10" width="1" style="1" customWidth="1"/>
    <col min="11" max="11" width="23" style="1" customWidth="1"/>
    <col min="12" max="12" width="1" style="1" customWidth="1"/>
    <col min="13" max="13" width="22" style="1" customWidth="1"/>
    <col min="14" max="14" width="1" style="1" customWidth="1"/>
    <col min="15" max="15" width="24" style="1" customWidth="1"/>
    <col min="16" max="16" width="1" style="1" customWidth="1"/>
    <col min="17" max="17" width="24" style="1" customWidth="1"/>
    <col min="18" max="18" width="1" style="1" customWidth="1"/>
    <col min="19" max="19" width="24" style="1" customWidth="1"/>
    <col min="20" max="20" width="1" style="1" customWidth="1"/>
    <col min="21" max="21" width="23" style="1" customWidth="1"/>
    <col min="22" max="22" width="1" style="1" customWidth="1"/>
    <col min="23" max="23" width="9.140625" style="1" customWidth="1"/>
    <col min="24" max="16384" width="9.140625" style="1"/>
  </cols>
  <sheetData>
    <row r="2" spans="1:21" s="4" customFormat="1" ht="26.25" x14ac:dyDescent="0.45">
      <c r="A2" s="71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  <c r="N2" s="71" t="s">
        <v>0</v>
      </c>
      <c r="O2" s="71" t="s">
        <v>0</v>
      </c>
      <c r="P2" s="71" t="s">
        <v>0</v>
      </c>
      <c r="Q2" s="71" t="s">
        <v>0</v>
      </c>
      <c r="R2" s="71" t="s">
        <v>0</v>
      </c>
      <c r="S2" s="71" t="s">
        <v>0</v>
      </c>
      <c r="T2" s="71" t="s">
        <v>0</v>
      </c>
      <c r="U2" s="71" t="s">
        <v>0</v>
      </c>
    </row>
    <row r="3" spans="1:21" s="4" customFormat="1" ht="26.25" x14ac:dyDescent="0.45">
      <c r="A3" s="71" t="s">
        <v>80</v>
      </c>
      <c r="B3" s="71" t="s">
        <v>80</v>
      </c>
      <c r="C3" s="71" t="s">
        <v>80</v>
      </c>
      <c r="D3" s="71" t="s">
        <v>80</v>
      </c>
      <c r="E3" s="71" t="s">
        <v>80</v>
      </c>
      <c r="F3" s="71" t="s">
        <v>80</v>
      </c>
      <c r="G3" s="71" t="s">
        <v>80</v>
      </c>
      <c r="H3" s="71" t="s">
        <v>80</v>
      </c>
      <c r="I3" s="71" t="s">
        <v>80</v>
      </c>
      <c r="J3" s="71" t="s">
        <v>80</v>
      </c>
      <c r="K3" s="71" t="s">
        <v>80</v>
      </c>
      <c r="L3" s="71" t="s">
        <v>80</v>
      </c>
      <c r="M3" s="71" t="s">
        <v>80</v>
      </c>
      <c r="N3" s="71" t="s">
        <v>80</v>
      </c>
      <c r="O3" s="71" t="s">
        <v>80</v>
      </c>
      <c r="P3" s="71" t="s">
        <v>80</v>
      </c>
      <c r="Q3" s="71" t="s">
        <v>80</v>
      </c>
      <c r="R3" s="71" t="s">
        <v>80</v>
      </c>
      <c r="S3" s="71" t="s">
        <v>80</v>
      </c>
      <c r="T3" s="71" t="s">
        <v>80</v>
      </c>
      <c r="U3" s="71" t="s">
        <v>80</v>
      </c>
    </row>
    <row r="4" spans="1:21" s="4" customFormat="1" ht="26.25" x14ac:dyDescent="0.45">
      <c r="A4" s="71" t="s">
        <v>2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  <c r="N4" s="71" t="s">
        <v>2</v>
      </c>
      <c r="O4" s="71" t="s">
        <v>2</v>
      </c>
      <c r="P4" s="71" t="s">
        <v>2</v>
      </c>
      <c r="Q4" s="71" t="s">
        <v>2</v>
      </c>
      <c r="R4" s="71" t="s">
        <v>2</v>
      </c>
      <c r="S4" s="71" t="s">
        <v>2</v>
      </c>
      <c r="T4" s="71" t="s">
        <v>2</v>
      </c>
      <c r="U4" s="71" t="s">
        <v>2</v>
      </c>
    </row>
    <row r="5" spans="1:21" s="18" customFormat="1" ht="28.5" x14ac:dyDescent="0.4">
      <c r="A5" s="72" t="s">
        <v>168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</row>
    <row r="6" spans="1:21" s="4" customFormat="1" ht="27" thickBot="1" x14ac:dyDescent="0.5">
      <c r="A6" s="70" t="s">
        <v>3</v>
      </c>
      <c r="C6" s="70" t="s">
        <v>134</v>
      </c>
      <c r="D6" s="70" t="s">
        <v>82</v>
      </c>
      <c r="E6" s="70" t="s">
        <v>82</v>
      </c>
      <c r="F6" s="70" t="s">
        <v>82</v>
      </c>
      <c r="G6" s="70" t="s">
        <v>82</v>
      </c>
      <c r="H6" s="70" t="s">
        <v>82</v>
      </c>
      <c r="I6" s="70" t="s">
        <v>82</v>
      </c>
      <c r="J6" s="70" t="s">
        <v>82</v>
      </c>
      <c r="K6" s="70" t="s">
        <v>82</v>
      </c>
      <c r="M6" s="70" t="s">
        <v>135</v>
      </c>
      <c r="N6" s="70" t="s">
        <v>83</v>
      </c>
      <c r="O6" s="70" t="s">
        <v>83</v>
      </c>
      <c r="P6" s="70" t="s">
        <v>83</v>
      </c>
      <c r="Q6" s="70" t="s">
        <v>83</v>
      </c>
      <c r="R6" s="70" t="s">
        <v>83</v>
      </c>
      <c r="S6" s="70" t="s">
        <v>83</v>
      </c>
      <c r="T6" s="70" t="s">
        <v>83</v>
      </c>
      <c r="U6" s="70" t="s">
        <v>83</v>
      </c>
    </row>
    <row r="7" spans="1:21" s="4" customFormat="1" ht="27" thickBot="1" x14ac:dyDescent="0.5">
      <c r="A7" s="70" t="s">
        <v>3</v>
      </c>
      <c r="C7" s="8" t="s">
        <v>107</v>
      </c>
      <c r="E7" s="8" t="s">
        <v>108</v>
      </c>
      <c r="G7" s="8" t="s">
        <v>109</v>
      </c>
      <c r="I7" s="8" t="s">
        <v>69</v>
      </c>
      <c r="K7" s="8" t="s">
        <v>110</v>
      </c>
      <c r="M7" s="8" t="s">
        <v>107</v>
      </c>
      <c r="O7" s="8" t="s">
        <v>108</v>
      </c>
      <c r="Q7" s="8" t="s">
        <v>109</v>
      </c>
      <c r="S7" s="8" t="s">
        <v>69</v>
      </c>
      <c r="U7" s="8" t="s">
        <v>110</v>
      </c>
    </row>
    <row r="8" spans="1:21" s="4" customFormat="1" ht="21" x14ac:dyDescent="0.55000000000000004">
      <c r="A8" s="9" t="s">
        <v>29</v>
      </c>
      <c r="C8" s="11">
        <v>0</v>
      </c>
      <c r="E8" s="11">
        <v>371469036857</v>
      </c>
      <c r="G8" s="11">
        <v>413411431336</v>
      </c>
      <c r="I8" s="11">
        <f>C8+E8+G8</f>
        <v>784880468193</v>
      </c>
      <c r="K8" s="22">
        <f>I8/$I$38</f>
        <v>8.223255568020503E-2</v>
      </c>
      <c r="M8" s="11">
        <v>0</v>
      </c>
      <c r="O8" s="11">
        <v>500548153666</v>
      </c>
      <c r="Q8" s="11">
        <v>459030316866</v>
      </c>
      <c r="S8" s="11">
        <f>M8+O8+Q8</f>
        <v>959578470532</v>
      </c>
      <c r="U8" s="22">
        <f>S8/$S$38</f>
        <v>4.1573624917947423E-2</v>
      </c>
    </row>
    <row r="9" spans="1:21" s="4" customFormat="1" ht="21" x14ac:dyDescent="0.55000000000000004">
      <c r="A9" s="9" t="s">
        <v>24</v>
      </c>
      <c r="C9" s="11">
        <v>0</v>
      </c>
      <c r="E9" s="11">
        <v>-65637191241</v>
      </c>
      <c r="G9" s="11">
        <v>265004344309</v>
      </c>
      <c r="I9" s="11">
        <f t="shared" ref="I9:I37" si="0">C9+E9+G9</f>
        <v>199367153068</v>
      </c>
      <c r="K9" s="22">
        <f t="shared" ref="K9:K37" si="1">I9/$I$38</f>
        <v>2.0887856405973033E-2</v>
      </c>
      <c r="M9" s="11">
        <v>0</v>
      </c>
      <c r="O9" s="11">
        <v>156766833860</v>
      </c>
      <c r="Q9" s="11">
        <v>315101980629</v>
      </c>
      <c r="S9" s="11">
        <f t="shared" ref="S9:S37" si="2">M9+O9+Q9</f>
        <v>471868814489</v>
      </c>
      <c r="U9" s="22">
        <f t="shared" ref="U9:U37" si="3">S9/$S$38</f>
        <v>2.0443661155888766E-2</v>
      </c>
    </row>
    <row r="10" spans="1:21" s="4" customFormat="1" ht="21" x14ac:dyDescent="0.55000000000000004">
      <c r="A10" s="9" t="s">
        <v>33</v>
      </c>
      <c r="C10" s="11">
        <v>0</v>
      </c>
      <c r="E10" s="11">
        <v>8622303932</v>
      </c>
      <c r="G10" s="11">
        <v>7099090865</v>
      </c>
      <c r="I10" s="11">
        <f t="shared" si="0"/>
        <v>15721394797</v>
      </c>
      <c r="K10" s="22">
        <f t="shared" si="1"/>
        <v>1.6471431324965645E-3</v>
      </c>
      <c r="M10" s="11">
        <v>0</v>
      </c>
      <c r="O10" s="11">
        <v>12821011632</v>
      </c>
      <c r="Q10" s="11">
        <v>8205696218</v>
      </c>
      <c r="S10" s="11">
        <f t="shared" si="2"/>
        <v>21026707850</v>
      </c>
      <c r="U10" s="22">
        <f t="shared" si="3"/>
        <v>9.1097965644281235E-4</v>
      </c>
    </row>
    <row r="11" spans="1:21" s="4" customFormat="1" ht="21" x14ac:dyDescent="0.55000000000000004">
      <c r="A11" s="9" t="s">
        <v>36</v>
      </c>
      <c r="C11" s="11">
        <v>0</v>
      </c>
      <c r="E11" s="11">
        <v>-92368107517</v>
      </c>
      <c r="G11" s="11">
        <v>326054342846</v>
      </c>
      <c r="I11" s="11">
        <f t="shared" si="0"/>
        <v>233686235329</v>
      </c>
      <c r="K11" s="22">
        <f t="shared" si="1"/>
        <v>2.4483494158838177E-2</v>
      </c>
      <c r="M11" s="11">
        <v>0</v>
      </c>
      <c r="O11" s="11">
        <v>31248723797</v>
      </c>
      <c r="Q11" s="11">
        <v>637305623726</v>
      </c>
      <c r="S11" s="11">
        <f t="shared" si="2"/>
        <v>668554347523</v>
      </c>
      <c r="U11" s="22">
        <f t="shared" si="3"/>
        <v>2.8965038852710893E-2</v>
      </c>
    </row>
    <row r="12" spans="1:21" s="4" customFormat="1" ht="21" x14ac:dyDescent="0.55000000000000004">
      <c r="A12" s="9" t="s">
        <v>21</v>
      </c>
      <c r="C12" s="11">
        <v>0</v>
      </c>
      <c r="E12" s="11">
        <v>-3465407292</v>
      </c>
      <c r="G12" s="11">
        <v>75489200509</v>
      </c>
      <c r="I12" s="11">
        <f t="shared" si="0"/>
        <v>72023793217</v>
      </c>
      <c r="K12" s="22">
        <f t="shared" si="1"/>
        <v>7.5459905374535953E-3</v>
      </c>
      <c r="M12" s="11">
        <v>0</v>
      </c>
      <c r="O12" s="11">
        <v>-498772369</v>
      </c>
      <c r="Q12" s="11">
        <v>226832432605</v>
      </c>
      <c r="S12" s="11">
        <f t="shared" si="2"/>
        <v>226333660236</v>
      </c>
      <c r="U12" s="22">
        <f t="shared" si="3"/>
        <v>9.8058793375604691E-3</v>
      </c>
    </row>
    <row r="13" spans="1:21" s="4" customFormat="1" ht="21" x14ac:dyDescent="0.55000000000000004">
      <c r="A13" s="9" t="s">
        <v>45</v>
      </c>
      <c r="C13" s="11">
        <v>0</v>
      </c>
      <c r="E13" s="11">
        <v>0</v>
      </c>
      <c r="G13" s="11">
        <v>100769717</v>
      </c>
      <c r="I13" s="11">
        <f t="shared" si="0"/>
        <v>100769717</v>
      </c>
      <c r="K13" s="22">
        <f t="shared" si="1"/>
        <v>1.0557724010076095E-5</v>
      </c>
      <c r="M13" s="11">
        <v>0</v>
      </c>
      <c r="O13" s="11">
        <v>0</v>
      </c>
      <c r="Q13" s="11">
        <v>15492929611</v>
      </c>
      <c r="S13" s="11">
        <f t="shared" si="2"/>
        <v>15492929611</v>
      </c>
      <c r="U13" s="22">
        <f t="shared" si="3"/>
        <v>6.7122936196221776E-4</v>
      </c>
    </row>
    <row r="14" spans="1:21" s="4" customFormat="1" ht="21" x14ac:dyDescent="0.55000000000000004">
      <c r="A14" s="9" t="s">
        <v>31</v>
      </c>
      <c r="C14" s="11">
        <v>0</v>
      </c>
      <c r="E14" s="11">
        <v>683099260</v>
      </c>
      <c r="G14" s="11">
        <v>17964066418</v>
      </c>
      <c r="I14" s="11">
        <f t="shared" si="0"/>
        <v>18647165678</v>
      </c>
      <c r="K14" s="22">
        <f t="shared" si="1"/>
        <v>1.9536784925027377E-3</v>
      </c>
      <c r="M14" s="11">
        <v>0</v>
      </c>
      <c r="O14" s="11">
        <v>974628214</v>
      </c>
      <c r="Q14" s="11">
        <v>44540446794</v>
      </c>
      <c r="S14" s="11">
        <f t="shared" si="2"/>
        <v>45515075008</v>
      </c>
      <c r="U14" s="22">
        <f t="shared" si="3"/>
        <v>1.9719352972204195E-3</v>
      </c>
    </row>
    <row r="15" spans="1:21" s="4" customFormat="1" ht="21" x14ac:dyDescent="0.55000000000000004">
      <c r="A15" s="9" t="s">
        <v>27</v>
      </c>
      <c r="C15" s="11">
        <v>0</v>
      </c>
      <c r="E15" s="11">
        <v>994295687339</v>
      </c>
      <c r="G15" s="11">
        <v>560271496417</v>
      </c>
      <c r="I15" s="11">
        <f t="shared" si="0"/>
        <v>1554567183756</v>
      </c>
      <c r="K15" s="22">
        <f t="shared" si="1"/>
        <v>0.16287324972061892</v>
      </c>
      <c r="M15" s="11">
        <v>0</v>
      </c>
      <c r="O15" s="11">
        <v>1786035957582</v>
      </c>
      <c r="Q15" s="11">
        <v>446648362461</v>
      </c>
      <c r="S15" s="11">
        <f t="shared" si="2"/>
        <v>2232684320043</v>
      </c>
      <c r="U15" s="22">
        <f t="shared" si="3"/>
        <v>9.6730786832044488E-2</v>
      </c>
    </row>
    <row r="16" spans="1:21" s="4" customFormat="1" ht="21" x14ac:dyDescent="0.55000000000000004">
      <c r="A16" s="9" t="s">
        <v>23</v>
      </c>
      <c r="C16" s="11">
        <v>0</v>
      </c>
      <c r="E16" s="11">
        <v>13993500941</v>
      </c>
      <c r="G16" s="11">
        <v>7898232064</v>
      </c>
      <c r="I16" s="11">
        <f t="shared" si="0"/>
        <v>21891733005</v>
      </c>
      <c r="K16" s="22">
        <f t="shared" si="1"/>
        <v>2.2936144116497202E-3</v>
      </c>
      <c r="M16" s="11">
        <v>0</v>
      </c>
      <c r="O16" s="11">
        <v>16862961558</v>
      </c>
      <c r="Q16" s="11">
        <v>13329731741</v>
      </c>
      <c r="S16" s="11">
        <f t="shared" si="2"/>
        <v>30192693299</v>
      </c>
      <c r="U16" s="22">
        <f t="shared" si="3"/>
        <v>1.3080949031498634E-3</v>
      </c>
    </row>
    <row r="17" spans="1:21" s="4" customFormat="1" ht="21" x14ac:dyDescent="0.55000000000000004">
      <c r="A17" s="9" t="s">
        <v>25</v>
      </c>
      <c r="C17" s="11">
        <v>0</v>
      </c>
      <c r="E17" s="11">
        <v>-81530165385</v>
      </c>
      <c r="G17" s="11">
        <v>368457099206</v>
      </c>
      <c r="I17" s="11">
        <f t="shared" si="0"/>
        <v>286926933821</v>
      </c>
      <c r="K17" s="22">
        <f t="shared" si="1"/>
        <v>3.0061564808597077E-2</v>
      </c>
      <c r="M17" s="11">
        <v>0</v>
      </c>
      <c r="O17" s="11">
        <v>78814709973</v>
      </c>
      <c r="Q17" s="11">
        <v>172231412900</v>
      </c>
      <c r="S17" s="11">
        <f t="shared" si="2"/>
        <v>251046122873</v>
      </c>
      <c r="U17" s="22">
        <f t="shared" si="3"/>
        <v>1.0876543888735563E-2</v>
      </c>
    </row>
    <row r="18" spans="1:21" s="4" customFormat="1" ht="21" x14ac:dyDescent="0.55000000000000004">
      <c r="A18" s="9" t="s">
        <v>34</v>
      </c>
      <c r="C18" s="11">
        <v>0</v>
      </c>
      <c r="E18" s="11">
        <v>9943744805</v>
      </c>
      <c r="G18" s="11">
        <v>-1812818233</v>
      </c>
      <c r="I18" s="11">
        <f t="shared" si="0"/>
        <v>8130926572</v>
      </c>
      <c r="K18" s="22">
        <f t="shared" si="1"/>
        <v>8.5188369332594353E-4</v>
      </c>
      <c r="M18" s="11">
        <v>0</v>
      </c>
      <c r="O18" s="11">
        <v>2614552362</v>
      </c>
      <c r="Q18" s="11">
        <v>16258864060</v>
      </c>
      <c r="S18" s="11">
        <f t="shared" si="2"/>
        <v>18873416422</v>
      </c>
      <c r="U18" s="22">
        <f t="shared" si="3"/>
        <v>8.1768855736565982E-4</v>
      </c>
    </row>
    <row r="19" spans="1:21" s="4" customFormat="1" ht="21" x14ac:dyDescent="0.55000000000000004">
      <c r="A19" s="9" t="s">
        <v>39</v>
      </c>
      <c r="C19" s="11">
        <v>0</v>
      </c>
      <c r="E19" s="11">
        <v>5913627327</v>
      </c>
      <c r="G19" s="11">
        <v>6374165839</v>
      </c>
      <c r="I19" s="11">
        <f t="shared" si="0"/>
        <v>12287793166</v>
      </c>
      <c r="K19" s="22">
        <f t="shared" si="1"/>
        <v>1.2874019378215299E-3</v>
      </c>
      <c r="M19" s="11">
        <v>0</v>
      </c>
      <c r="O19" s="11">
        <v>13086826328</v>
      </c>
      <c r="Q19" s="11">
        <v>13176781135</v>
      </c>
      <c r="S19" s="11">
        <f t="shared" si="2"/>
        <v>26263607463</v>
      </c>
      <c r="U19" s="22">
        <f t="shared" si="3"/>
        <v>1.13786771920135E-3</v>
      </c>
    </row>
    <row r="20" spans="1:21" s="4" customFormat="1" ht="21" x14ac:dyDescent="0.55000000000000004">
      <c r="A20" s="9" t="s">
        <v>43</v>
      </c>
      <c r="C20" s="11">
        <v>0</v>
      </c>
      <c r="E20" s="11">
        <v>-1843369384</v>
      </c>
      <c r="G20" s="11">
        <v>55029857516</v>
      </c>
      <c r="I20" s="11">
        <f t="shared" si="0"/>
        <v>53186488132</v>
      </c>
      <c r="K20" s="22">
        <f t="shared" si="1"/>
        <v>5.5723909868958324E-3</v>
      </c>
      <c r="M20" s="11">
        <v>0</v>
      </c>
      <c r="O20" s="11">
        <v>-1843369384</v>
      </c>
      <c r="Q20" s="11">
        <v>170691940542</v>
      </c>
      <c r="S20" s="11">
        <f t="shared" si="2"/>
        <v>168848571158</v>
      </c>
      <c r="U20" s="22">
        <f t="shared" si="3"/>
        <v>7.3153445818373609E-3</v>
      </c>
    </row>
    <row r="21" spans="1:21" s="4" customFormat="1" ht="21" x14ac:dyDescent="0.55000000000000004">
      <c r="A21" s="9" t="s">
        <v>28</v>
      </c>
      <c r="C21" s="11">
        <v>0</v>
      </c>
      <c r="E21" s="11">
        <v>5222831365</v>
      </c>
      <c r="G21" s="11">
        <v>2699786779</v>
      </c>
      <c r="I21" s="11">
        <f t="shared" si="0"/>
        <v>7922618144</v>
      </c>
      <c r="K21" s="22">
        <f t="shared" si="1"/>
        <v>8.3005905237952895E-4</v>
      </c>
      <c r="M21" s="11">
        <v>0</v>
      </c>
      <c r="O21" s="11">
        <v>6304102809</v>
      </c>
      <c r="Q21" s="11">
        <v>10276698772</v>
      </c>
      <c r="S21" s="11">
        <f t="shared" si="2"/>
        <v>16580801581</v>
      </c>
      <c r="U21" s="22">
        <f t="shared" si="3"/>
        <v>7.1836128772797029E-4</v>
      </c>
    </row>
    <row r="22" spans="1:21" s="4" customFormat="1" ht="21" x14ac:dyDescent="0.55000000000000004">
      <c r="A22" s="9" t="s">
        <v>22</v>
      </c>
      <c r="C22" s="11">
        <v>0</v>
      </c>
      <c r="E22" s="11">
        <v>-324455927649</v>
      </c>
      <c r="G22" s="11">
        <v>1104003017849</v>
      </c>
      <c r="I22" s="11">
        <f t="shared" si="0"/>
        <v>779547090200</v>
      </c>
      <c r="K22" s="22">
        <f t="shared" si="1"/>
        <v>8.1673773393543384E-2</v>
      </c>
      <c r="M22" s="11">
        <v>0</v>
      </c>
      <c r="O22" s="11">
        <v>271026584850</v>
      </c>
      <c r="Q22" s="11">
        <v>1246381637979</v>
      </c>
      <c r="S22" s="11">
        <f t="shared" si="2"/>
        <v>1517408222829</v>
      </c>
      <c r="U22" s="22">
        <f t="shared" si="3"/>
        <v>6.5741533642712444E-2</v>
      </c>
    </row>
    <row r="23" spans="1:21" s="4" customFormat="1" ht="21" x14ac:dyDescent="0.55000000000000004">
      <c r="A23" s="9" t="s">
        <v>46</v>
      </c>
      <c r="C23" s="11">
        <v>0</v>
      </c>
      <c r="E23" s="11">
        <v>0</v>
      </c>
      <c r="G23" s="11">
        <v>8037814483</v>
      </c>
      <c r="I23" s="11">
        <f t="shared" si="0"/>
        <v>8037814483</v>
      </c>
      <c r="K23" s="22">
        <f t="shared" si="1"/>
        <v>8.4212826513848879E-4</v>
      </c>
      <c r="M23" s="11">
        <v>0</v>
      </c>
      <c r="O23" s="11">
        <v>0</v>
      </c>
      <c r="Q23" s="11">
        <v>21247102965</v>
      </c>
      <c r="S23" s="11">
        <f t="shared" si="2"/>
        <v>21247102965</v>
      </c>
      <c r="U23" s="22">
        <f t="shared" si="3"/>
        <v>9.2052824900312486E-4</v>
      </c>
    </row>
    <row r="24" spans="1:21" s="4" customFormat="1" ht="21" x14ac:dyDescent="0.55000000000000004">
      <c r="A24" s="9" t="s">
        <v>15</v>
      </c>
      <c r="C24" s="11">
        <v>0</v>
      </c>
      <c r="E24" s="11">
        <v>-2914213208655</v>
      </c>
      <c r="G24" s="11">
        <v>6839898695492</v>
      </c>
      <c r="I24" s="11">
        <f t="shared" si="0"/>
        <v>3925685486837</v>
      </c>
      <c r="K24" s="22">
        <f t="shared" si="1"/>
        <v>0.41129721462238761</v>
      </c>
      <c r="M24" s="11">
        <v>0</v>
      </c>
      <c r="O24" s="11">
        <v>681800432321</v>
      </c>
      <c r="Q24" s="11">
        <v>10685742300738</v>
      </c>
      <c r="S24" s="11">
        <f t="shared" si="2"/>
        <v>11367542733059</v>
      </c>
      <c r="U24" s="22">
        <f t="shared" si="3"/>
        <v>0.49249745834848208</v>
      </c>
    </row>
    <row r="25" spans="1:21" s="4" customFormat="1" ht="21" x14ac:dyDescent="0.55000000000000004">
      <c r="A25" s="9" t="s">
        <v>26</v>
      </c>
      <c r="C25" s="11">
        <v>0</v>
      </c>
      <c r="E25" s="11">
        <v>-126811145</v>
      </c>
      <c r="G25" s="11">
        <v>164454297</v>
      </c>
      <c r="I25" s="11">
        <f t="shared" si="0"/>
        <v>37643152</v>
      </c>
      <c r="K25" s="22">
        <f t="shared" si="1"/>
        <v>3.9439032034330713E-6</v>
      </c>
      <c r="M25" s="11">
        <v>0</v>
      </c>
      <c r="O25" s="11">
        <v>522823</v>
      </c>
      <c r="Q25" s="11">
        <v>4851483011</v>
      </c>
      <c r="S25" s="11">
        <f t="shared" si="2"/>
        <v>4852005834</v>
      </c>
      <c r="U25" s="22">
        <f t="shared" si="3"/>
        <v>2.1021258483485523E-4</v>
      </c>
    </row>
    <row r="26" spans="1:21" s="4" customFormat="1" ht="21" x14ac:dyDescent="0.55000000000000004">
      <c r="A26" s="9" t="s">
        <v>16</v>
      </c>
      <c r="C26" s="11">
        <v>0</v>
      </c>
      <c r="E26" s="11">
        <v>-26401292789</v>
      </c>
      <c r="G26" s="11">
        <v>107535423426</v>
      </c>
      <c r="I26" s="11">
        <f t="shared" si="0"/>
        <v>81134130637</v>
      </c>
      <c r="K26" s="22">
        <f t="shared" si="1"/>
        <v>8.5004878902548223E-3</v>
      </c>
      <c r="M26" s="11">
        <v>0</v>
      </c>
      <c r="O26" s="11">
        <v>25640614533</v>
      </c>
      <c r="Q26" s="11">
        <v>133356258755</v>
      </c>
      <c r="S26" s="11">
        <f t="shared" si="2"/>
        <v>158996873288</v>
      </c>
      <c r="U26" s="22">
        <f t="shared" si="3"/>
        <v>6.8885209247525458E-3</v>
      </c>
    </row>
    <row r="27" spans="1:21" s="4" customFormat="1" ht="21" x14ac:dyDescent="0.55000000000000004">
      <c r="A27" s="9" t="s">
        <v>44</v>
      </c>
      <c r="C27" s="11">
        <v>0</v>
      </c>
      <c r="E27" s="11">
        <v>0</v>
      </c>
      <c r="G27" s="11">
        <v>6786398802</v>
      </c>
      <c r="I27" s="11">
        <f t="shared" si="0"/>
        <v>6786398802</v>
      </c>
      <c r="K27" s="22">
        <f t="shared" si="1"/>
        <v>7.1101644131666114E-4</v>
      </c>
      <c r="M27" s="11">
        <v>0</v>
      </c>
      <c r="O27" s="11">
        <v>0</v>
      </c>
      <c r="Q27" s="11">
        <v>11559793833</v>
      </c>
      <c r="S27" s="11">
        <f t="shared" si="2"/>
        <v>11559793833</v>
      </c>
      <c r="U27" s="22">
        <f t="shared" si="3"/>
        <v>5.008267147505966E-4</v>
      </c>
    </row>
    <row r="28" spans="1:21" s="4" customFormat="1" ht="21" x14ac:dyDescent="0.55000000000000004">
      <c r="A28" s="9" t="s">
        <v>41</v>
      </c>
      <c r="C28" s="11">
        <v>0</v>
      </c>
      <c r="E28" s="11">
        <v>-2554730497</v>
      </c>
      <c r="G28" s="11">
        <v>17709460232</v>
      </c>
      <c r="I28" s="11">
        <f t="shared" si="0"/>
        <v>15154729735</v>
      </c>
      <c r="K28" s="22">
        <f t="shared" si="1"/>
        <v>1.5877731798078151E-3</v>
      </c>
      <c r="M28" s="11">
        <v>0</v>
      </c>
      <c r="O28" s="11">
        <v>28545412919</v>
      </c>
      <c r="Q28" s="11">
        <v>43016653715</v>
      </c>
      <c r="S28" s="11">
        <f t="shared" si="2"/>
        <v>71562066634</v>
      </c>
      <c r="U28" s="22">
        <f t="shared" si="3"/>
        <v>3.1004181606384459E-3</v>
      </c>
    </row>
    <row r="29" spans="1:21" s="4" customFormat="1" ht="21" x14ac:dyDescent="0.55000000000000004">
      <c r="A29" s="9" t="s">
        <v>30</v>
      </c>
      <c r="C29" s="11">
        <v>0</v>
      </c>
      <c r="E29" s="11">
        <v>-536629438993</v>
      </c>
      <c r="G29" s="11">
        <v>789158524184</v>
      </c>
      <c r="I29" s="11">
        <f t="shared" si="0"/>
        <v>252529085191</v>
      </c>
      <c r="K29" s="22">
        <f t="shared" si="1"/>
        <v>2.6457674640125987E-2</v>
      </c>
      <c r="M29" s="11">
        <v>0</v>
      </c>
      <c r="O29" s="11">
        <v>251015066741</v>
      </c>
      <c r="Q29" s="11">
        <v>1460172488229</v>
      </c>
      <c r="S29" s="11">
        <f t="shared" si="2"/>
        <v>1711187554970</v>
      </c>
      <c r="U29" s="22">
        <f t="shared" si="3"/>
        <v>7.4137000526013713E-2</v>
      </c>
    </row>
    <row r="30" spans="1:21" s="4" customFormat="1" ht="21" x14ac:dyDescent="0.55000000000000004">
      <c r="A30" s="9" t="s">
        <v>19</v>
      </c>
      <c r="C30" s="11">
        <v>0</v>
      </c>
      <c r="E30" s="11">
        <v>2583483290</v>
      </c>
      <c r="G30" s="11">
        <v>6805870359</v>
      </c>
      <c r="I30" s="11">
        <f t="shared" si="0"/>
        <v>9389353649</v>
      </c>
      <c r="K30" s="22">
        <f t="shared" si="1"/>
        <v>9.8373010672584207E-4</v>
      </c>
      <c r="M30" s="11">
        <v>0</v>
      </c>
      <c r="O30" s="11">
        <v>2745831015</v>
      </c>
      <c r="Q30" s="11">
        <v>18121052280</v>
      </c>
      <c r="S30" s="11">
        <f t="shared" si="2"/>
        <v>20866883295</v>
      </c>
      <c r="U30" s="22">
        <f t="shared" si="3"/>
        <v>9.040552763047669E-4</v>
      </c>
    </row>
    <row r="31" spans="1:21" s="4" customFormat="1" ht="21" x14ac:dyDescent="0.55000000000000004">
      <c r="A31" s="9" t="s">
        <v>32</v>
      </c>
      <c r="C31" s="11">
        <v>0</v>
      </c>
      <c r="E31" s="11">
        <v>-95604594099</v>
      </c>
      <c r="G31" s="11">
        <v>235141596867</v>
      </c>
      <c r="I31" s="11">
        <f t="shared" si="0"/>
        <v>139537002768</v>
      </c>
      <c r="K31" s="22">
        <f t="shared" si="1"/>
        <v>1.4619403609298299E-2</v>
      </c>
      <c r="M31" s="11">
        <v>0</v>
      </c>
      <c r="O31" s="11">
        <v>-2905154320</v>
      </c>
      <c r="Q31" s="11">
        <v>367099911675</v>
      </c>
      <c r="S31" s="11">
        <f t="shared" si="2"/>
        <v>364194757355</v>
      </c>
      <c r="U31" s="22">
        <f t="shared" si="3"/>
        <v>1.5778695233715882E-2</v>
      </c>
    </row>
    <row r="32" spans="1:21" s="4" customFormat="1" ht="21" x14ac:dyDescent="0.55000000000000004">
      <c r="A32" s="9" t="s">
        <v>20</v>
      </c>
      <c r="C32" s="11">
        <v>0</v>
      </c>
      <c r="E32" s="11">
        <v>-61539159393</v>
      </c>
      <c r="G32" s="11">
        <v>539468968427</v>
      </c>
      <c r="I32" s="11">
        <f t="shared" si="0"/>
        <v>477929809034</v>
      </c>
      <c r="K32" s="22">
        <f t="shared" si="1"/>
        <v>5.0073089120309278E-2</v>
      </c>
      <c r="M32" s="11">
        <v>0</v>
      </c>
      <c r="O32" s="11">
        <v>230799283109</v>
      </c>
      <c r="Q32" s="11">
        <v>671124550495</v>
      </c>
      <c r="S32" s="11">
        <f t="shared" si="2"/>
        <v>901923833604</v>
      </c>
      <c r="U32" s="22">
        <f t="shared" si="3"/>
        <v>3.9075744521468503E-2</v>
      </c>
    </row>
    <row r="33" spans="1:21" s="4" customFormat="1" ht="21" x14ac:dyDescent="0.55000000000000004">
      <c r="A33" s="9" t="s">
        <v>17</v>
      </c>
      <c r="C33" s="11">
        <v>0</v>
      </c>
      <c r="E33" s="11">
        <v>-249949959612</v>
      </c>
      <c r="G33" s="11">
        <v>801983904834</v>
      </c>
      <c r="I33" s="11">
        <f t="shared" si="0"/>
        <v>552033945222</v>
      </c>
      <c r="K33" s="22">
        <f t="shared" si="1"/>
        <v>5.7837038858086123E-2</v>
      </c>
      <c r="M33" s="11">
        <v>0</v>
      </c>
      <c r="O33" s="11">
        <v>-24312928359</v>
      </c>
      <c r="Q33" s="11">
        <v>1602245975091</v>
      </c>
      <c r="S33" s="11">
        <f t="shared" si="2"/>
        <v>1577933046732</v>
      </c>
      <c r="U33" s="22">
        <f t="shared" si="3"/>
        <v>6.8363764553930284E-2</v>
      </c>
    </row>
    <row r="34" spans="1:21" s="4" customFormat="1" ht="21" hidden="1" x14ac:dyDescent="0.55000000000000004">
      <c r="A34" s="9" t="s">
        <v>104</v>
      </c>
      <c r="C34" s="11">
        <v>0</v>
      </c>
      <c r="E34" s="11">
        <v>0</v>
      </c>
      <c r="G34" s="11">
        <v>0</v>
      </c>
      <c r="I34" s="11">
        <f t="shared" si="0"/>
        <v>0</v>
      </c>
      <c r="K34" s="22">
        <f t="shared" si="1"/>
        <v>0</v>
      </c>
      <c r="M34" s="11">
        <v>0</v>
      </c>
      <c r="O34" s="11">
        <v>0</v>
      </c>
      <c r="Q34" s="11">
        <v>0</v>
      </c>
      <c r="S34" s="11">
        <f t="shared" si="2"/>
        <v>0</v>
      </c>
      <c r="U34" s="22">
        <f t="shared" si="3"/>
        <v>0</v>
      </c>
    </row>
    <row r="35" spans="1:21" s="4" customFormat="1" ht="21" x14ac:dyDescent="0.55000000000000004">
      <c r="A35" s="9" t="s">
        <v>38</v>
      </c>
      <c r="C35" s="11">
        <v>0</v>
      </c>
      <c r="E35" s="11">
        <v>27500841720</v>
      </c>
      <c r="G35" s="11">
        <v>0</v>
      </c>
      <c r="I35" s="11">
        <f t="shared" si="0"/>
        <v>27500841720</v>
      </c>
      <c r="K35" s="22">
        <f t="shared" si="1"/>
        <v>2.881285227034491E-3</v>
      </c>
      <c r="M35" s="11">
        <v>0</v>
      </c>
      <c r="O35" s="11">
        <v>53321213321</v>
      </c>
      <c r="Q35" s="11">
        <v>2504476186</v>
      </c>
      <c r="S35" s="11">
        <f t="shared" si="2"/>
        <v>55825689507</v>
      </c>
      <c r="U35" s="22">
        <f t="shared" si="3"/>
        <v>2.4186414635408546E-3</v>
      </c>
    </row>
    <row r="36" spans="1:21" s="4" customFormat="1" ht="21" x14ac:dyDescent="0.55000000000000004">
      <c r="A36" s="9" t="s">
        <v>105</v>
      </c>
      <c r="C36" s="11">
        <v>0</v>
      </c>
      <c r="E36" s="11">
        <v>0</v>
      </c>
      <c r="G36" s="11">
        <v>0</v>
      </c>
      <c r="I36" s="11">
        <f t="shared" si="0"/>
        <v>0</v>
      </c>
      <c r="K36" s="22">
        <f t="shared" si="1"/>
        <v>0</v>
      </c>
      <c r="M36" s="11">
        <v>0</v>
      </c>
      <c r="O36" s="11">
        <v>0</v>
      </c>
      <c r="Q36" s="11">
        <v>647208284</v>
      </c>
      <c r="S36" s="11">
        <f t="shared" si="2"/>
        <v>647208284</v>
      </c>
      <c r="U36" s="22">
        <f t="shared" si="3"/>
        <v>2.804022314911567E-5</v>
      </c>
    </row>
    <row r="37" spans="1:21" s="4" customFormat="1" ht="21.75" thickBot="1" x14ac:dyDescent="0.6">
      <c r="A37" s="9" t="s">
        <v>106</v>
      </c>
      <c r="C37" s="11">
        <v>0</v>
      </c>
      <c r="E37" s="11">
        <v>0</v>
      </c>
      <c r="G37" s="11">
        <v>0</v>
      </c>
      <c r="I37" s="11">
        <f t="shared" si="0"/>
        <v>0</v>
      </c>
      <c r="K37" s="22">
        <f t="shared" si="1"/>
        <v>0</v>
      </c>
      <c r="M37" s="11">
        <v>0</v>
      </c>
      <c r="O37" s="11">
        <v>0</v>
      </c>
      <c r="Q37" s="11">
        <v>142816848090</v>
      </c>
      <c r="S37" s="11">
        <f t="shared" si="2"/>
        <v>142816848090</v>
      </c>
      <c r="U37" s="22">
        <f t="shared" si="3"/>
        <v>6.1875232269075131E-3</v>
      </c>
    </row>
    <row r="38" spans="1:21" s="13" customFormat="1" ht="24.75" thickBot="1" x14ac:dyDescent="0.3">
      <c r="A38" s="13" t="s">
        <v>47</v>
      </c>
      <c r="C38" s="14">
        <f>SUM(C8:C37)</f>
        <v>0</v>
      </c>
      <c r="E38" s="14">
        <f>SUM(E8:E37)</f>
        <v>-3016091206815</v>
      </c>
      <c r="G38" s="14">
        <f>SUM(G8:G37)</f>
        <v>12560735194840</v>
      </c>
      <c r="I38" s="14">
        <f>SUM(I8:I37)</f>
        <v>9544643988025</v>
      </c>
      <c r="K38" s="19">
        <f>SUM(K8:K37)</f>
        <v>0.99999999999999989</v>
      </c>
      <c r="M38" s="14">
        <f>SUM(M8:M37)</f>
        <v>0</v>
      </c>
      <c r="O38" s="14">
        <f>SUM(O8:O37)</f>
        <v>4121413198981</v>
      </c>
      <c r="Q38" s="14">
        <f>SUM(Q8:Q37)</f>
        <v>18960010959386</v>
      </c>
      <c r="S38" s="14">
        <f>SUM(S8:S37)</f>
        <v>23081424158367</v>
      </c>
      <c r="U38" s="19">
        <f>SUM(U8:U37)</f>
        <v>1</v>
      </c>
    </row>
  </sheetData>
  <mergeCells count="7">
    <mergeCell ref="A2:U2"/>
    <mergeCell ref="A3:U3"/>
    <mergeCell ref="A4:U4"/>
    <mergeCell ref="A6:A7"/>
    <mergeCell ref="C6:K6"/>
    <mergeCell ref="M6:U6"/>
    <mergeCell ref="A5:U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4"/>
  <sheetViews>
    <sheetView rightToLeft="1" topLeftCell="A2" workbookViewId="0">
      <selection activeCell="M9" sqref="M9"/>
    </sheetView>
  </sheetViews>
  <sheetFormatPr defaultRowHeight="18.75" x14ac:dyDescent="0.45"/>
  <cols>
    <col min="1" max="1" width="32.28515625" style="1" bestFit="1" customWidth="1"/>
    <col min="2" max="2" width="1" style="1" customWidth="1"/>
    <col min="3" max="3" width="22" style="1" customWidth="1"/>
    <col min="4" max="4" width="1" style="1" customWidth="1"/>
    <col min="5" max="5" width="22" style="1" customWidth="1"/>
    <col min="6" max="6" width="1" style="1" customWidth="1"/>
    <col min="7" max="7" width="22" style="1" customWidth="1"/>
    <col min="8" max="8" width="1" style="1" customWidth="1"/>
    <col min="9" max="9" width="22" style="1" customWidth="1"/>
    <col min="10" max="10" width="1" style="1" customWidth="1"/>
    <col min="11" max="11" width="22" style="1" customWidth="1"/>
    <col min="12" max="12" width="1" style="1" customWidth="1"/>
    <col min="13" max="13" width="22" style="1" customWidth="1"/>
    <col min="14" max="14" width="1" style="1" customWidth="1"/>
    <col min="15" max="15" width="22" style="1" customWidth="1"/>
    <col min="16" max="16" width="1" style="1" customWidth="1"/>
    <col min="17" max="17" width="22" style="1" customWidth="1"/>
    <col min="18" max="18" width="1" style="1" customWidth="1"/>
    <col min="19" max="19" width="9.140625" style="1" customWidth="1"/>
    <col min="20" max="16384" width="9.140625" style="1"/>
  </cols>
  <sheetData>
    <row r="1" spans="1:17" s="4" customFormat="1" x14ac:dyDescent="0.45"/>
    <row r="2" spans="1:17" s="4" customFormat="1" ht="26.25" x14ac:dyDescent="0.45">
      <c r="A2" s="71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  <c r="N2" s="71" t="s">
        <v>0</v>
      </c>
      <c r="O2" s="71" t="s">
        <v>0</v>
      </c>
      <c r="P2" s="71" t="s">
        <v>0</v>
      </c>
      <c r="Q2" s="71" t="s">
        <v>0</v>
      </c>
    </row>
    <row r="3" spans="1:17" s="4" customFormat="1" ht="26.25" x14ac:dyDescent="0.45">
      <c r="A3" s="71" t="s">
        <v>80</v>
      </c>
      <c r="B3" s="71" t="s">
        <v>80</v>
      </c>
      <c r="C3" s="71" t="s">
        <v>80</v>
      </c>
      <c r="D3" s="71" t="s">
        <v>80</v>
      </c>
      <c r="E3" s="71" t="s">
        <v>80</v>
      </c>
      <c r="F3" s="71" t="s">
        <v>80</v>
      </c>
      <c r="G3" s="71" t="s">
        <v>80</v>
      </c>
      <c r="H3" s="71" t="s">
        <v>80</v>
      </c>
      <c r="I3" s="71" t="s">
        <v>80</v>
      </c>
      <c r="J3" s="71" t="s">
        <v>80</v>
      </c>
      <c r="K3" s="71" t="s">
        <v>80</v>
      </c>
      <c r="L3" s="71" t="s">
        <v>80</v>
      </c>
      <c r="M3" s="71" t="s">
        <v>80</v>
      </c>
      <c r="N3" s="71" t="s">
        <v>80</v>
      </c>
      <c r="O3" s="71" t="s">
        <v>80</v>
      </c>
      <c r="P3" s="71" t="s">
        <v>80</v>
      </c>
      <c r="Q3" s="71" t="s">
        <v>80</v>
      </c>
    </row>
    <row r="4" spans="1:17" s="4" customFormat="1" ht="26.25" x14ac:dyDescent="0.45">
      <c r="A4" s="71" t="s">
        <v>2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  <c r="N4" s="71" t="s">
        <v>2</v>
      </c>
      <c r="O4" s="71" t="s">
        <v>2</v>
      </c>
      <c r="P4" s="71" t="s">
        <v>2</v>
      </c>
      <c r="Q4" s="71" t="s">
        <v>2</v>
      </c>
    </row>
    <row r="5" spans="1:17" s="53" customFormat="1" ht="28.5" x14ac:dyDescent="0.45">
      <c r="A5" s="72" t="s">
        <v>169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</row>
    <row r="6" spans="1:17" s="4" customFormat="1" ht="27" thickBot="1" x14ac:dyDescent="0.5">
      <c r="A6" s="70" t="s">
        <v>84</v>
      </c>
      <c r="C6" s="70" t="s">
        <v>134</v>
      </c>
      <c r="D6" s="70" t="s">
        <v>82</v>
      </c>
      <c r="E6" s="70" t="s">
        <v>82</v>
      </c>
      <c r="F6" s="70" t="s">
        <v>82</v>
      </c>
      <c r="G6" s="70" t="s">
        <v>82</v>
      </c>
      <c r="H6" s="70" t="s">
        <v>82</v>
      </c>
      <c r="I6" s="70" t="s">
        <v>82</v>
      </c>
      <c r="K6" s="70" t="s">
        <v>135</v>
      </c>
      <c r="L6" s="70" t="s">
        <v>83</v>
      </c>
      <c r="M6" s="70" t="s">
        <v>83</v>
      </c>
      <c r="N6" s="70" t="s">
        <v>83</v>
      </c>
      <c r="O6" s="70" t="s">
        <v>83</v>
      </c>
      <c r="P6" s="70" t="s">
        <v>83</v>
      </c>
      <c r="Q6" s="70" t="s">
        <v>83</v>
      </c>
    </row>
    <row r="7" spans="1:17" s="4" customFormat="1" ht="27" thickBot="1" x14ac:dyDescent="0.5">
      <c r="A7" s="70" t="s">
        <v>84</v>
      </c>
      <c r="C7" s="8" t="s">
        <v>111</v>
      </c>
      <c r="E7" s="8" t="s">
        <v>108</v>
      </c>
      <c r="G7" s="8" t="s">
        <v>109</v>
      </c>
      <c r="I7" s="8" t="s">
        <v>112</v>
      </c>
      <c r="K7" s="8" t="s">
        <v>111</v>
      </c>
      <c r="M7" s="8" t="s">
        <v>108</v>
      </c>
      <c r="O7" s="8" t="s">
        <v>109</v>
      </c>
      <c r="Q7" s="8" t="s">
        <v>112</v>
      </c>
    </row>
    <row r="8" spans="1:17" s="4" customFormat="1" ht="21" x14ac:dyDescent="0.55000000000000004">
      <c r="A8" s="9" t="s">
        <v>53</v>
      </c>
      <c r="B8" s="3"/>
      <c r="C8" s="27">
        <v>0</v>
      </c>
      <c r="D8" s="3"/>
      <c r="E8" s="27">
        <v>0</v>
      </c>
      <c r="F8" s="3"/>
      <c r="G8" s="27">
        <v>1017271916</v>
      </c>
      <c r="H8" s="3"/>
      <c r="I8" s="27">
        <f>C8+E8+G8</f>
        <v>1017271916</v>
      </c>
      <c r="J8" s="3"/>
      <c r="K8" s="27">
        <v>0</v>
      </c>
      <c r="L8" s="3"/>
      <c r="M8" s="27">
        <v>0</v>
      </c>
      <c r="N8" s="3"/>
      <c r="O8" s="27">
        <v>1452807740</v>
      </c>
      <c r="P8" s="3"/>
      <c r="Q8" s="27">
        <f>K8+M8+O8</f>
        <v>1452807740</v>
      </c>
    </row>
    <row r="9" spans="1:17" s="4" customFormat="1" ht="21" x14ac:dyDescent="0.55000000000000004">
      <c r="A9" s="9" t="s">
        <v>66</v>
      </c>
      <c r="B9" s="3"/>
      <c r="C9" s="27">
        <v>3113017968</v>
      </c>
      <c r="D9" s="3"/>
      <c r="E9" s="27">
        <v>3706488328</v>
      </c>
      <c r="F9" s="3"/>
      <c r="G9" s="27">
        <v>148286</v>
      </c>
      <c r="H9" s="3"/>
      <c r="I9" s="27">
        <f t="shared" ref="I9:I23" si="0">C9+E9+G9</f>
        <v>6819654582</v>
      </c>
      <c r="J9" s="3"/>
      <c r="K9" s="27">
        <v>3113017968</v>
      </c>
      <c r="L9" s="3"/>
      <c r="M9" s="27">
        <v>3706488328</v>
      </c>
      <c r="N9" s="3"/>
      <c r="O9" s="27">
        <v>148286</v>
      </c>
      <c r="P9" s="3"/>
      <c r="Q9" s="27">
        <f t="shared" ref="Q9:Q23" si="1">K9+M9+O9</f>
        <v>6819654582</v>
      </c>
    </row>
    <row r="10" spans="1:17" s="4" customFormat="1" ht="21" x14ac:dyDescent="0.55000000000000004">
      <c r="A10" s="9" t="s">
        <v>65</v>
      </c>
      <c r="B10" s="3"/>
      <c r="C10" s="27">
        <v>10871827477</v>
      </c>
      <c r="D10" s="3"/>
      <c r="E10" s="27">
        <v>0</v>
      </c>
      <c r="F10" s="3"/>
      <c r="G10" s="27">
        <v>0</v>
      </c>
      <c r="H10" s="3"/>
      <c r="I10" s="27">
        <f t="shared" si="0"/>
        <v>10871827477</v>
      </c>
      <c r="J10" s="3"/>
      <c r="K10" s="27">
        <v>33125244510</v>
      </c>
      <c r="L10" s="3"/>
      <c r="M10" s="27">
        <v>-4945988390</v>
      </c>
      <c r="N10" s="3"/>
      <c r="O10" s="27">
        <v>0</v>
      </c>
      <c r="P10" s="3"/>
      <c r="Q10" s="27">
        <f t="shared" si="1"/>
        <v>28179256120</v>
      </c>
    </row>
    <row r="11" spans="1:17" s="4" customFormat="1" ht="21" x14ac:dyDescent="0.55000000000000004">
      <c r="A11" s="9" t="s">
        <v>64</v>
      </c>
      <c r="B11" s="3"/>
      <c r="C11" s="27">
        <v>5681344289</v>
      </c>
      <c r="D11" s="3"/>
      <c r="E11" s="27">
        <v>0</v>
      </c>
      <c r="F11" s="3"/>
      <c r="G11" s="27">
        <v>0</v>
      </c>
      <c r="H11" s="3"/>
      <c r="I11" s="27">
        <f t="shared" si="0"/>
        <v>5681344289</v>
      </c>
      <c r="J11" s="3"/>
      <c r="K11" s="27">
        <v>18077917406</v>
      </c>
      <c r="L11" s="3"/>
      <c r="M11" s="27">
        <v>-41629</v>
      </c>
      <c r="N11" s="3"/>
      <c r="O11" s="27">
        <v>0</v>
      </c>
      <c r="P11" s="3"/>
      <c r="Q11" s="27">
        <f t="shared" si="1"/>
        <v>18077875777</v>
      </c>
    </row>
    <row r="12" spans="1:17" s="4" customFormat="1" ht="21" x14ac:dyDescent="0.55000000000000004">
      <c r="A12" s="9" t="s">
        <v>63</v>
      </c>
      <c r="B12" s="3"/>
      <c r="C12" s="27">
        <v>1975282161</v>
      </c>
      <c r="D12" s="3"/>
      <c r="E12" s="27">
        <v>0</v>
      </c>
      <c r="F12" s="3"/>
      <c r="G12" s="27">
        <v>0</v>
      </c>
      <c r="H12" s="3"/>
      <c r="I12" s="27">
        <f t="shared" si="0"/>
        <v>1975282161</v>
      </c>
      <c r="J12" s="3"/>
      <c r="K12" s="27">
        <v>5859804819</v>
      </c>
      <c r="L12" s="3"/>
      <c r="M12" s="27">
        <v>-5800</v>
      </c>
      <c r="N12" s="3"/>
      <c r="O12" s="27">
        <v>0</v>
      </c>
      <c r="P12" s="3"/>
      <c r="Q12" s="27">
        <f t="shared" si="1"/>
        <v>5859799019</v>
      </c>
    </row>
    <row r="13" spans="1:17" s="4" customFormat="1" ht="21" x14ac:dyDescent="0.55000000000000004">
      <c r="A13" s="9" t="s">
        <v>62</v>
      </c>
      <c r="B13" s="3"/>
      <c r="C13" s="27">
        <v>1931781202</v>
      </c>
      <c r="D13" s="3"/>
      <c r="E13" s="27">
        <v>0</v>
      </c>
      <c r="F13" s="3"/>
      <c r="G13" s="27">
        <v>0</v>
      </c>
      <c r="H13" s="3"/>
      <c r="I13" s="27">
        <f t="shared" si="0"/>
        <v>1931781202</v>
      </c>
      <c r="J13" s="3"/>
      <c r="K13" s="27">
        <v>5860606545</v>
      </c>
      <c r="L13" s="3"/>
      <c r="M13" s="27">
        <v>0</v>
      </c>
      <c r="N13" s="3"/>
      <c r="O13" s="27">
        <v>0</v>
      </c>
      <c r="P13" s="3"/>
      <c r="Q13" s="27">
        <f t="shared" si="1"/>
        <v>5860606545</v>
      </c>
    </row>
    <row r="14" spans="1:17" s="4" customFormat="1" ht="21" x14ac:dyDescent="0.55000000000000004">
      <c r="A14" s="9" t="s">
        <v>61</v>
      </c>
      <c r="B14" s="3"/>
      <c r="C14" s="27">
        <v>191239748</v>
      </c>
      <c r="D14" s="3"/>
      <c r="E14" s="27">
        <v>0</v>
      </c>
      <c r="F14" s="3"/>
      <c r="G14" s="27">
        <v>0</v>
      </c>
      <c r="H14" s="3"/>
      <c r="I14" s="27">
        <f t="shared" si="0"/>
        <v>191239748</v>
      </c>
      <c r="J14" s="3"/>
      <c r="K14" s="27">
        <v>586075708</v>
      </c>
      <c r="L14" s="3"/>
      <c r="M14" s="27">
        <v>0</v>
      </c>
      <c r="N14" s="3"/>
      <c r="O14" s="27">
        <v>0</v>
      </c>
      <c r="P14" s="3"/>
      <c r="Q14" s="27">
        <f t="shared" si="1"/>
        <v>586075708</v>
      </c>
    </row>
    <row r="15" spans="1:17" s="4" customFormat="1" ht="21" x14ac:dyDescent="0.55000000000000004">
      <c r="A15" s="9" t="s">
        <v>60</v>
      </c>
      <c r="B15" s="3"/>
      <c r="C15" s="27">
        <v>54636356</v>
      </c>
      <c r="D15" s="3"/>
      <c r="E15" s="27">
        <v>0</v>
      </c>
      <c r="F15" s="3"/>
      <c r="G15" s="27">
        <v>0</v>
      </c>
      <c r="H15" s="3"/>
      <c r="I15" s="27">
        <f t="shared" si="0"/>
        <v>54636356</v>
      </c>
      <c r="J15" s="3"/>
      <c r="K15" s="27">
        <v>159467099</v>
      </c>
      <c r="L15" s="3"/>
      <c r="M15" s="27">
        <v>0</v>
      </c>
      <c r="N15" s="3"/>
      <c r="O15" s="27">
        <v>0</v>
      </c>
      <c r="P15" s="3"/>
      <c r="Q15" s="27">
        <f t="shared" si="1"/>
        <v>159467099</v>
      </c>
    </row>
    <row r="16" spans="1:17" s="4" customFormat="1" ht="21" x14ac:dyDescent="0.55000000000000004">
      <c r="A16" s="9" t="s">
        <v>59</v>
      </c>
      <c r="B16" s="3"/>
      <c r="C16" s="27">
        <v>98774847</v>
      </c>
      <c r="D16" s="3"/>
      <c r="E16" s="27">
        <v>0</v>
      </c>
      <c r="F16" s="3"/>
      <c r="G16" s="27">
        <v>0</v>
      </c>
      <c r="H16" s="3"/>
      <c r="I16" s="27">
        <f t="shared" si="0"/>
        <v>98774847</v>
      </c>
      <c r="J16" s="3"/>
      <c r="K16" s="27">
        <v>293018511</v>
      </c>
      <c r="L16" s="3"/>
      <c r="M16" s="27">
        <v>0</v>
      </c>
      <c r="N16" s="3"/>
      <c r="O16" s="27">
        <v>0</v>
      </c>
      <c r="P16" s="3"/>
      <c r="Q16" s="27">
        <f t="shared" si="1"/>
        <v>293018511</v>
      </c>
    </row>
    <row r="17" spans="1:17" s="4" customFormat="1" ht="21" x14ac:dyDescent="0.55000000000000004">
      <c r="A17" s="9" t="s">
        <v>58</v>
      </c>
      <c r="B17" s="3"/>
      <c r="C17" s="27">
        <v>3757086757</v>
      </c>
      <c r="D17" s="3"/>
      <c r="E17" s="27">
        <v>0</v>
      </c>
      <c r="F17" s="3"/>
      <c r="G17" s="27">
        <v>0</v>
      </c>
      <c r="H17" s="3"/>
      <c r="I17" s="27">
        <f t="shared" si="0"/>
        <v>3757086757</v>
      </c>
      <c r="J17" s="3"/>
      <c r="K17" s="27">
        <v>11722175798</v>
      </c>
      <c r="L17" s="3"/>
      <c r="M17" s="27">
        <v>0</v>
      </c>
      <c r="N17" s="3"/>
      <c r="O17" s="27">
        <v>0</v>
      </c>
      <c r="P17" s="3"/>
      <c r="Q17" s="27">
        <f t="shared" si="1"/>
        <v>11722175798</v>
      </c>
    </row>
    <row r="18" spans="1:17" s="4" customFormat="1" ht="21" x14ac:dyDescent="0.55000000000000004">
      <c r="A18" s="9" t="s">
        <v>57</v>
      </c>
      <c r="B18" s="3"/>
      <c r="C18" s="27">
        <v>95511196</v>
      </c>
      <c r="D18" s="3"/>
      <c r="E18" s="27">
        <v>0</v>
      </c>
      <c r="F18" s="3"/>
      <c r="G18" s="27">
        <v>0</v>
      </c>
      <c r="H18" s="3"/>
      <c r="I18" s="27">
        <f t="shared" si="0"/>
        <v>95511196</v>
      </c>
      <c r="J18" s="3"/>
      <c r="K18" s="27">
        <v>293054639</v>
      </c>
      <c r="L18" s="3"/>
      <c r="M18" s="27">
        <v>0</v>
      </c>
      <c r="N18" s="3"/>
      <c r="O18" s="27">
        <v>0</v>
      </c>
      <c r="P18" s="3"/>
      <c r="Q18" s="27">
        <f t="shared" si="1"/>
        <v>293054639</v>
      </c>
    </row>
    <row r="19" spans="1:17" s="4" customFormat="1" ht="21" x14ac:dyDescent="0.55000000000000004">
      <c r="A19" s="9" t="s">
        <v>56</v>
      </c>
      <c r="B19" s="3"/>
      <c r="C19" s="27">
        <v>396072603</v>
      </c>
      <c r="D19" s="3"/>
      <c r="E19" s="27">
        <v>0</v>
      </c>
      <c r="F19" s="3"/>
      <c r="G19" s="27">
        <v>0</v>
      </c>
      <c r="H19" s="3"/>
      <c r="I19" s="27">
        <f t="shared" si="0"/>
        <v>396072603</v>
      </c>
      <c r="J19" s="3"/>
      <c r="K19" s="27">
        <v>1172070548</v>
      </c>
      <c r="L19" s="3"/>
      <c r="M19" s="27">
        <v>0</v>
      </c>
      <c r="N19" s="3"/>
      <c r="O19" s="27">
        <v>0</v>
      </c>
      <c r="P19" s="3"/>
      <c r="Q19" s="27">
        <f t="shared" si="1"/>
        <v>1172070548</v>
      </c>
    </row>
    <row r="20" spans="1:17" s="4" customFormat="1" ht="21" x14ac:dyDescent="0.55000000000000004">
      <c r="A20" s="9" t="s">
        <v>55</v>
      </c>
      <c r="B20" s="3"/>
      <c r="C20" s="27">
        <v>175538963</v>
      </c>
      <c r="D20" s="3"/>
      <c r="E20" s="27">
        <v>0</v>
      </c>
      <c r="F20" s="3"/>
      <c r="G20" s="27">
        <v>0</v>
      </c>
      <c r="H20" s="3"/>
      <c r="I20" s="27">
        <f t="shared" si="0"/>
        <v>175538963</v>
      </c>
      <c r="J20" s="3"/>
      <c r="K20" s="27">
        <v>537958891</v>
      </c>
      <c r="L20" s="3"/>
      <c r="M20" s="27">
        <v>0</v>
      </c>
      <c r="N20" s="3"/>
      <c r="O20" s="27">
        <v>0</v>
      </c>
      <c r="P20" s="3"/>
      <c r="Q20" s="27">
        <f t="shared" si="1"/>
        <v>537958891</v>
      </c>
    </row>
    <row r="21" spans="1:17" s="4" customFormat="1" ht="21" x14ac:dyDescent="0.55000000000000004">
      <c r="A21" s="9" t="s">
        <v>51</v>
      </c>
      <c r="B21" s="3"/>
      <c r="C21" s="27">
        <v>0</v>
      </c>
      <c r="D21" s="3"/>
      <c r="E21" s="27">
        <v>736719732</v>
      </c>
      <c r="F21" s="3"/>
      <c r="G21" s="27">
        <v>0</v>
      </c>
      <c r="H21" s="3"/>
      <c r="I21" s="27">
        <f t="shared" si="0"/>
        <v>736719732</v>
      </c>
      <c r="J21" s="3"/>
      <c r="K21" s="27">
        <v>0</v>
      </c>
      <c r="L21" s="3"/>
      <c r="M21" s="27">
        <v>2225728238</v>
      </c>
      <c r="N21" s="3"/>
      <c r="O21" s="27">
        <v>0</v>
      </c>
      <c r="P21" s="3"/>
      <c r="Q21" s="27">
        <f t="shared" si="1"/>
        <v>2225728238</v>
      </c>
    </row>
    <row r="22" spans="1:17" s="4" customFormat="1" ht="21" x14ac:dyDescent="0.55000000000000004">
      <c r="A22" s="9" t="s">
        <v>52</v>
      </c>
      <c r="B22" s="3"/>
      <c r="C22" s="27">
        <v>0</v>
      </c>
      <c r="D22" s="3"/>
      <c r="E22" s="27">
        <v>2291330310</v>
      </c>
      <c r="F22" s="3"/>
      <c r="G22" s="27">
        <v>0</v>
      </c>
      <c r="H22" s="3"/>
      <c r="I22" s="27">
        <f t="shared" si="0"/>
        <v>2291330310</v>
      </c>
      <c r="J22" s="3"/>
      <c r="K22" s="27">
        <v>0</v>
      </c>
      <c r="L22" s="3"/>
      <c r="M22" s="27">
        <v>6923466288</v>
      </c>
      <c r="N22" s="3"/>
      <c r="O22" s="27">
        <v>0</v>
      </c>
      <c r="P22" s="3"/>
      <c r="Q22" s="27">
        <f t="shared" si="1"/>
        <v>6923466288</v>
      </c>
    </row>
    <row r="23" spans="1:17" s="4" customFormat="1" ht="21" x14ac:dyDescent="0.55000000000000004">
      <c r="A23" s="9" t="s">
        <v>54</v>
      </c>
      <c r="B23" s="3"/>
      <c r="C23" s="27">
        <v>0</v>
      </c>
      <c r="D23" s="3"/>
      <c r="E23" s="27">
        <v>1234419222</v>
      </c>
      <c r="F23" s="3"/>
      <c r="G23" s="27">
        <v>0</v>
      </c>
      <c r="H23" s="3"/>
      <c r="I23" s="27">
        <f t="shared" si="0"/>
        <v>1234419222</v>
      </c>
      <c r="J23" s="3"/>
      <c r="K23" s="27">
        <v>0</v>
      </c>
      <c r="L23" s="3"/>
      <c r="M23" s="27">
        <v>3731802096</v>
      </c>
      <c r="N23" s="3"/>
      <c r="O23" s="27">
        <v>0</v>
      </c>
      <c r="P23" s="3"/>
      <c r="Q23" s="27">
        <f t="shared" si="1"/>
        <v>3731802096</v>
      </c>
    </row>
    <row r="24" spans="1:17" s="13" customFormat="1" ht="24" x14ac:dyDescent="0.25">
      <c r="A24" s="13" t="s">
        <v>47</v>
      </c>
      <c r="C24" s="14">
        <f>SUM(C8:C23)</f>
        <v>28342113567</v>
      </c>
      <c r="E24" s="14">
        <f>SUM(E8:E23)</f>
        <v>7968957592</v>
      </c>
      <c r="G24" s="14">
        <f>SUM(G8:G23)</f>
        <v>1017420202</v>
      </c>
      <c r="I24" s="14">
        <f>SUM(I8:I23)</f>
        <v>37328491361</v>
      </c>
      <c r="K24" s="14">
        <f>SUM(K8:K23)</f>
        <v>80800412442</v>
      </c>
      <c r="M24" s="14">
        <f>SUM(M8:M23)</f>
        <v>11641449131</v>
      </c>
      <c r="O24" s="14">
        <f>SUM(O8:O23)</f>
        <v>1452956026</v>
      </c>
      <c r="Q24" s="14">
        <f>SUM(Q8:Q23)</f>
        <v>93894817599</v>
      </c>
    </row>
  </sheetData>
  <mergeCells count="7">
    <mergeCell ref="A2:Q2"/>
    <mergeCell ref="A3:Q3"/>
    <mergeCell ref="A4:Q4"/>
    <mergeCell ref="K6:Q6"/>
    <mergeCell ref="A6:A7"/>
    <mergeCell ref="C6:I6"/>
    <mergeCell ref="A5:Q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07"/>
  <sheetViews>
    <sheetView rightToLeft="1" topLeftCell="A95" workbookViewId="0">
      <selection activeCell="B1" sqref="B1"/>
    </sheetView>
  </sheetViews>
  <sheetFormatPr defaultRowHeight="18.75" x14ac:dyDescent="0.45"/>
  <cols>
    <col min="1" max="1" width="22.140625" style="1" customWidth="1"/>
    <col min="2" max="2" width="1" style="1" customWidth="1"/>
    <col min="3" max="3" width="34" style="1" customWidth="1"/>
    <col min="4" max="4" width="1" style="1" customWidth="1"/>
    <col min="5" max="5" width="32" style="1" bestFit="1" customWidth="1"/>
    <col min="6" max="6" width="1" style="1" customWidth="1"/>
    <col min="7" max="7" width="36.85546875" style="1" bestFit="1" customWidth="1"/>
    <col min="8" max="8" width="1" style="1" customWidth="1"/>
    <col min="9" max="9" width="32" style="1" bestFit="1" customWidth="1"/>
    <col min="10" max="10" width="1" style="1" customWidth="1"/>
    <col min="11" max="11" width="9.140625" style="1" customWidth="1"/>
    <col min="12" max="12" width="1" style="1" customWidth="1"/>
    <col min="13" max="16384" width="9.140625" style="1"/>
  </cols>
  <sheetData>
    <row r="1" spans="1:12" s="4" customFormat="1" x14ac:dyDescent="0.45">
      <c r="A1" s="3"/>
      <c r="L1" s="26"/>
    </row>
    <row r="2" spans="1:12" s="4" customFormat="1" ht="26.25" x14ac:dyDescent="0.45">
      <c r="A2" s="71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L2" s="26"/>
    </row>
    <row r="3" spans="1:12" s="4" customFormat="1" ht="26.25" x14ac:dyDescent="0.45">
      <c r="A3" s="71" t="s">
        <v>80</v>
      </c>
      <c r="B3" s="71" t="s">
        <v>80</v>
      </c>
      <c r="C3" s="71" t="s">
        <v>80</v>
      </c>
      <c r="D3" s="71" t="s">
        <v>80</v>
      </c>
      <c r="E3" s="71" t="s">
        <v>80</v>
      </c>
      <c r="F3" s="71" t="s">
        <v>80</v>
      </c>
      <c r="G3" s="71" t="s">
        <v>80</v>
      </c>
      <c r="H3" s="71" t="s">
        <v>80</v>
      </c>
      <c r="I3" s="71" t="s">
        <v>80</v>
      </c>
      <c r="L3" s="26"/>
    </row>
    <row r="4" spans="1:12" s="4" customFormat="1" ht="26.25" x14ac:dyDescent="0.45">
      <c r="A4" s="71" t="s">
        <v>2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L4" s="26"/>
    </row>
    <row r="5" spans="1:12" s="7" customFormat="1" ht="28.5" x14ac:dyDescent="0.55000000000000004">
      <c r="A5" s="72" t="s">
        <v>170</v>
      </c>
      <c r="B5" s="72"/>
      <c r="C5" s="72"/>
      <c r="D5" s="72"/>
      <c r="E5" s="72"/>
      <c r="F5" s="72"/>
      <c r="G5" s="72"/>
      <c r="H5" s="72"/>
      <c r="I5" s="72"/>
      <c r="J5" s="47"/>
    </row>
    <row r="6" spans="1:12" s="4" customFormat="1" ht="27" thickBot="1" x14ac:dyDescent="0.5">
      <c r="A6" s="70" t="s">
        <v>113</v>
      </c>
      <c r="B6" s="70" t="s">
        <v>113</v>
      </c>
      <c r="C6" s="70" t="s">
        <v>134</v>
      </c>
      <c r="D6" s="70" t="s">
        <v>82</v>
      </c>
      <c r="E6" s="70" t="s">
        <v>82</v>
      </c>
      <c r="G6" s="70" t="s">
        <v>135</v>
      </c>
      <c r="H6" s="70" t="s">
        <v>83</v>
      </c>
      <c r="I6" s="70" t="s">
        <v>83</v>
      </c>
      <c r="L6" s="26"/>
    </row>
    <row r="7" spans="1:12" s="4" customFormat="1" ht="27" thickBot="1" x14ac:dyDescent="0.5">
      <c r="A7" s="8" t="s">
        <v>114</v>
      </c>
      <c r="C7" s="8" t="s">
        <v>115</v>
      </c>
      <c r="E7" s="8" t="s">
        <v>116</v>
      </c>
      <c r="G7" s="8" t="s">
        <v>115</v>
      </c>
      <c r="I7" s="8" t="s">
        <v>116</v>
      </c>
      <c r="L7" s="26"/>
    </row>
    <row r="8" spans="1:12" s="4" customFormat="1" ht="21" x14ac:dyDescent="0.55000000000000004">
      <c r="A8" s="9" t="s">
        <v>72</v>
      </c>
      <c r="C8" s="27">
        <v>10689</v>
      </c>
      <c r="E8" s="22">
        <f>C8/$C$106</f>
        <v>5.2316994294427907E-8</v>
      </c>
      <c r="G8" s="27">
        <v>34630</v>
      </c>
      <c r="I8" s="22">
        <f>G8/$G$106</f>
        <v>6.4666065124739712E-8</v>
      </c>
      <c r="L8" s="26"/>
    </row>
    <row r="9" spans="1:12" s="4" customFormat="1" ht="21" x14ac:dyDescent="0.55000000000000004">
      <c r="A9" s="9" t="s">
        <v>72</v>
      </c>
      <c r="C9" s="27">
        <v>48444</v>
      </c>
      <c r="E9" s="22">
        <f t="shared" ref="E9:E72" si="0">C9/$C$106</f>
        <v>2.371077249133937E-7</v>
      </c>
      <c r="G9" s="27">
        <v>144721</v>
      </c>
      <c r="I9" s="22">
        <f t="shared" ref="I9:I72" si="1">G9/$G$106</f>
        <v>2.7024365032969844E-7</v>
      </c>
      <c r="L9" s="26"/>
    </row>
    <row r="10" spans="1:12" s="4" customFormat="1" ht="21" x14ac:dyDescent="0.55000000000000004">
      <c r="A10" s="9" t="s">
        <v>72</v>
      </c>
      <c r="C10" s="27">
        <v>48811</v>
      </c>
      <c r="E10" s="22">
        <f t="shared" si="0"/>
        <v>2.3890399555667698E-7</v>
      </c>
      <c r="G10" s="27">
        <v>145818</v>
      </c>
      <c r="I10" s="22">
        <f t="shared" si="1"/>
        <v>2.7229212487321096E-7</v>
      </c>
      <c r="L10" s="26"/>
    </row>
    <row r="11" spans="1:12" s="4" customFormat="1" ht="21" x14ac:dyDescent="0.55000000000000004">
      <c r="A11" s="9" t="s">
        <v>72</v>
      </c>
      <c r="C11" s="27">
        <v>52215</v>
      </c>
      <c r="E11" s="22">
        <f t="shared" si="0"/>
        <v>2.5556477285841082E-7</v>
      </c>
      <c r="G11" s="27">
        <v>155986</v>
      </c>
      <c r="I11" s="22">
        <f t="shared" si="1"/>
        <v>2.9127926175419143E-7</v>
      </c>
      <c r="L11" s="26"/>
    </row>
    <row r="12" spans="1:12" s="4" customFormat="1" ht="21" x14ac:dyDescent="0.55000000000000004">
      <c r="A12" s="9" t="s">
        <v>74</v>
      </c>
      <c r="C12" s="27">
        <v>990977918</v>
      </c>
      <c r="E12" s="22">
        <f t="shared" si="0"/>
        <v>4.850312104210875E-3</v>
      </c>
      <c r="G12" s="27">
        <v>2474194460</v>
      </c>
      <c r="I12" s="22">
        <f t="shared" si="1"/>
        <v>4.6201680647308752E-3</v>
      </c>
      <c r="L12" s="26"/>
    </row>
    <row r="13" spans="1:12" s="4" customFormat="1" ht="21" x14ac:dyDescent="0.55000000000000004">
      <c r="A13" s="9" t="s">
        <v>74</v>
      </c>
      <c r="C13" s="27">
        <v>2858305895</v>
      </c>
      <c r="E13" s="22">
        <f t="shared" si="0"/>
        <v>1.3989893647716779E-2</v>
      </c>
      <c r="G13" s="27">
        <v>18967369462</v>
      </c>
      <c r="I13" s="22">
        <f t="shared" si="1"/>
        <v>3.5418572014862586E-2</v>
      </c>
      <c r="L13" s="26"/>
    </row>
    <row r="14" spans="1:12" s="4" customFormat="1" ht="21" x14ac:dyDescent="0.55000000000000004">
      <c r="A14" s="9" t="s">
        <v>74</v>
      </c>
      <c r="C14" s="27">
        <v>348197839</v>
      </c>
      <c r="E14" s="22">
        <f t="shared" si="0"/>
        <v>1.7042440224805994E-3</v>
      </c>
      <c r="G14" s="27">
        <v>3110720633</v>
      </c>
      <c r="I14" s="22">
        <f t="shared" si="1"/>
        <v>5.8087803360799758E-3</v>
      </c>
      <c r="L14" s="26"/>
    </row>
    <row r="15" spans="1:12" s="4" customFormat="1" ht="21" x14ac:dyDescent="0.55000000000000004">
      <c r="A15" s="9" t="s">
        <v>74</v>
      </c>
      <c r="C15" s="27">
        <v>735694598</v>
      </c>
      <c r="E15" s="22">
        <f t="shared" si="0"/>
        <v>3.6008354463474067E-3</v>
      </c>
      <c r="G15" s="27">
        <v>2084655696</v>
      </c>
      <c r="I15" s="22">
        <f t="shared" si="1"/>
        <v>3.8927658388736817E-3</v>
      </c>
      <c r="L15" s="26"/>
    </row>
    <row r="16" spans="1:12" s="4" customFormat="1" ht="21" x14ac:dyDescent="0.55000000000000004">
      <c r="A16" s="9" t="s">
        <v>74</v>
      </c>
      <c r="C16" s="27">
        <v>170974214</v>
      </c>
      <c r="E16" s="22">
        <f t="shared" si="0"/>
        <v>8.368282326066326E-4</v>
      </c>
      <c r="G16" s="27">
        <v>1474119804</v>
      </c>
      <c r="I16" s="22">
        <f t="shared" si="1"/>
        <v>2.7526863195822277E-3</v>
      </c>
      <c r="L16" s="26"/>
    </row>
    <row r="17" spans="1:12" s="4" customFormat="1" ht="21" x14ac:dyDescent="0.55000000000000004">
      <c r="A17" s="9" t="s">
        <v>74</v>
      </c>
      <c r="C17" s="27">
        <v>232165351</v>
      </c>
      <c r="E17" s="22">
        <f t="shared" si="0"/>
        <v>1.1363264424764574E-3</v>
      </c>
      <c r="G17" s="27">
        <v>282617904</v>
      </c>
      <c r="I17" s="22">
        <f t="shared" si="1"/>
        <v>5.2774437728794212E-4</v>
      </c>
      <c r="L17" s="26"/>
    </row>
    <row r="18" spans="1:12" s="4" customFormat="1" ht="21" x14ac:dyDescent="0.55000000000000004">
      <c r="A18" s="9" t="s">
        <v>74</v>
      </c>
      <c r="C18" s="27">
        <v>55307865</v>
      </c>
      <c r="E18" s="22">
        <f t="shared" si="0"/>
        <v>2.7070270910674419E-4</v>
      </c>
      <c r="G18" s="27">
        <v>143415436</v>
      </c>
      <c r="I18" s="22">
        <f t="shared" si="1"/>
        <v>2.6780571539904537E-4</v>
      </c>
      <c r="L18" s="26"/>
    </row>
    <row r="19" spans="1:12" s="4" customFormat="1" ht="21" x14ac:dyDescent="0.55000000000000004">
      <c r="A19" s="9" t="s">
        <v>74</v>
      </c>
      <c r="C19" s="27">
        <v>228151168</v>
      </c>
      <c r="E19" s="22">
        <f t="shared" si="0"/>
        <v>1.1166791425318611E-3</v>
      </c>
      <c r="G19" s="27">
        <v>1356924019</v>
      </c>
      <c r="I19" s="22">
        <f t="shared" si="1"/>
        <v>2.5338416685526293E-3</v>
      </c>
      <c r="L19" s="26"/>
    </row>
    <row r="20" spans="1:12" s="4" customFormat="1" ht="21" x14ac:dyDescent="0.55000000000000004">
      <c r="A20" s="9" t="s">
        <v>74</v>
      </c>
      <c r="C20" s="27">
        <v>214089651</v>
      </c>
      <c r="E20" s="22">
        <f t="shared" si="0"/>
        <v>1.0478554635478586E-3</v>
      </c>
      <c r="G20" s="27">
        <v>265247082</v>
      </c>
      <c r="I20" s="22">
        <f t="shared" si="1"/>
        <v>4.9530710594164527E-4</v>
      </c>
      <c r="L20" s="26"/>
    </row>
    <row r="21" spans="1:12" s="4" customFormat="1" ht="21" x14ac:dyDescent="0.55000000000000004">
      <c r="A21" s="9" t="s">
        <v>74</v>
      </c>
      <c r="C21" s="27">
        <v>1842861234</v>
      </c>
      <c r="E21" s="22">
        <f t="shared" si="0"/>
        <v>9.0198297936757762E-3</v>
      </c>
      <c r="G21" s="27">
        <v>3078910489</v>
      </c>
      <c r="I21" s="22">
        <f t="shared" si="1"/>
        <v>5.7493799074478259E-3</v>
      </c>
      <c r="L21" s="26"/>
    </row>
    <row r="22" spans="1:12" s="4" customFormat="1" ht="21" x14ac:dyDescent="0.55000000000000004">
      <c r="A22" s="9" t="s">
        <v>74</v>
      </c>
      <c r="C22" s="27">
        <v>383720257</v>
      </c>
      <c r="E22" s="22">
        <f t="shared" si="0"/>
        <v>1.8781074465455524E-3</v>
      </c>
      <c r="G22" s="27">
        <v>819802775</v>
      </c>
      <c r="I22" s="22">
        <f t="shared" si="1"/>
        <v>1.5308524296157187E-3</v>
      </c>
      <c r="L22" s="26"/>
    </row>
    <row r="23" spans="1:12" s="4" customFormat="1" ht="21" x14ac:dyDescent="0.55000000000000004">
      <c r="A23" s="9" t="s">
        <v>74</v>
      </c>
      <c r="C23" s="27">
        <v>419591</v>
      </c>
      <c r="E23" s="22">
        <f t="shared" si="0"/>
        <v>2.0536757370187388E-6</v>
      </c>
      <c r="G23" s="27">
        <v>300044765</v>
      </c>
      <c r="I23" s="22">
        <f t="shared" si="1"/>
        <v>5.6028629263145315E-4</v>
      </c>
      <c r="L23" s="26"/>
    </row>
    <row r="24" spans="1:12" s="4" customFormat="1" ht="21" x14ac:dyDescent="0.55000000000000004">
      <c r="A24" s="9" t="s">
        <v>75</v>
      </c>
      <c r="C24" s="27">
        <v>715263646</v>
      </c>
      <c r="E24" s="22">
        <f t="shared" si="0"/>
        <v>3.5008367561786603E-3</v>
      </c>
      <c r="G24" s="27">
        <v>1047047048</v>
      </c>
      <c r="I24" s="22">
        <f t="shared" si="1"/>
        <v>1.955195281392852E-3</v>
      </c>
      <c r="L24" s="26"/>
    </row>
    <row r="25" spans="1:12" s="4" customFormat="1" ht="21" x14ac:dyDescent="0.55000000000000004">
      <c r="A25" s="9" t="s">
        <v>74</v>
      </c>
      <c r="C25" s="27">
        <v>307974824</v>
      </c>
      <c r="E25" s="22">
        <f t="shared" si="0"/>
        <v>1.5073736654537785E-3</v>
      </c>
      <c r="G25" s="27">
        <v>1322983013</v>
      </c>
      <c r="I25" s="22">
        <f t="shared" si="1"/>
        <v>2.4704621910939177E-3</v>
      </c>
      <c r="L25" s="26"/>
    </row>
    <row r="26" spans="1:12" s="4" customFormat="1" ht="21" x14ac:dyDescent="0.55000000000000004">
      <c r="A26" s="9" t="s">
        <v>74</v>
      </c>
      <c r="C26" s="27">
        <v>559458147</v>
      </c>
      <c r="E26" s="22">
        <f t="shared" si="0"/>
        <v>2.7382513504135286E-3</v>
      </c>
      <c r="G26" s="27">
        <v>6984927260</v>
      </c>
      <c r="I26" s="22">
        <f t="shared" si="1"/>
        <v>1.3043250392339872E-2</v>
      </c>
      <c r="L26" s="26"/>
    </row>
    <row r="27" spans="1:12" s="4" customFormat="1" ht="21" x14ac:dyDescent="0.55000000000000004">
      <c r="A27" s="9" t="s">
        <v>74</v>
      </c>
      <c r="C27" s="27">
        <v>502380633</v>
      </c>
      <c r="E27" s="22">
        <f t="shared" si="0"/>
        <v>2.458887146626633E-3</v>
      </c>
      <c r="G27" s="27">
        <v>3338343796</v>
      </c>
      <c r="I27" s="22">
        <f t="shared" si="1"/>
        <v>6.2338307051951142E-3</v>
      </c>
      <c r="L27" s="26"/>
    </row>
    <row r="28" spans="1:12" s="4" customFormat="1" ht="21" x14ac:dyDescent="0.55000000000000004">
      <c r="A28" s="9" t="s">
        <v>74</v>
      </c>
      <c r="C28" s="27">
        <v>192145408</v>
      </c>
      <c r="E28" s="22">
        <f t="shared" si="0"/>
        <v>9.4045001534629261E-4</v>
      </c>
      <c r="G28" s="27">
        <v>312024620</v>
      </c>
      <c r="I28" s="22">
        <f t="shared" si="1"/>
        <v>5.8265678306214732E-4</v>
      </c>
      <c r="L28" s="26"/>
    </row>
    <row r="29" spans="1:12" s="4" customFormat="1" ht="21" x14ac:dyDescent="0.55000000000000004">
      <c r="A29" s="9" t="s">
        <v>75</v>
      </c>
      <c r="C29" s="27">
        <v>84429</v>
      </c>
      <c r="E29" s="22">
        <f t="shared" si="0"/>
        <v>4.1323524289309138E-7</v>
      </c>
      <c r="G29" s="27">
        <v>167977</v>
      </c>
      <c r="I29" s="22">
        <f t="shared" si="1"/>
        <v>3.1367056371522965E-7</v>
      </c>
      <c r="L29" s="26"/>
    </row>
    <row r="30" spans="1:12" s="4" customFormat="1" ht="21" x14ac:dyDescent="0.55000000000000004">
      <c r="A30" s="9" t="s">
        <v>74</v>
      </c>
      <c r="C30" s="27">
        <v>14313502</v>
      </c>
      <c r="E30" s="22">
        <f t="shared" si="0"/>
        <v>7.0057012112197811E-5</v>
      </c>
      <c r="G30" s="27">
        <v>20051909</v>
      </c>
      <c r="I30" s="22">
        <f t="shared" si="1"/>
        <v>3.7443778610145955E-5</v>
      </c>
      <c r="L30" s="26"/>
    </row>
    <row r="31" spans="1:12" s="4" customFormat="1" ht="21" x14ac:dyDescent="0.55000000000000004">
      <c r="A31" s="9" t="s">
        <v>74</v>
      </c>
      <c r="C31" s="27">
        <v>1203781484</v>
      </c>
      <c r="E31" s="22">
        <f t="shared" si="0"/>
        <v>5.8918728627716304E-3</v>
      </c>
      <c r="G31" s="27">
        <v>8476975615</v>
      </c>
      <c r="I31" s="22">
        <f t="shared" si="1"/>
        <v>1.5829415454242581E-2</v>
      </c>
      <c r="L31" s="26"/>
    </row>
    <row r="32" spans="1:12" s="4" customFormat="1" ht="21" x14ac:dyDescent="0.55000000000000004">
      <c r="A32" s="9" t="s">
        <v>74</v>
      </c>
      <c r="C32" s="27">
        <v>91836466</v>
      </c>
      <c r="E32" s="22">
        <f t="shared" si="0"/>
        <v>4.494908660999553E-4</v>
      </c>
      <c r="G32" s="27">
        <v>331341379</v>
      </c>
      <c r="I32" s="22">
        <f t="shared" si="1"/>
        <v>6.1872778495336599E-4</v>
      </c>
      <c r="L32" s="26"/>
    </row>
    <row r="33" spans="1:12" s="4" customFormat="1" ht="21" x14ac:dyDescent="0.55000000000000004">
      <c r="A33" s="9" t="s">
        <v>74</v>
      </c>
      <c r="C33" s="27">
        <v>264485607</v>
      </c>
      <c r="E33" s="22">
        <f t="shared" si="0"/>
        <v>1.2945169793598373E-3</v>
      </c>
      <c r="G33" s="27">
        <v>303997162</v>
      </c>
      <c r="I33" s="22">
        <f t="shared" si="1"/>
        <v>5.6766677088154922E-4</v>
      </c>
      <c r="L33" s="26"/>
    </row>
    <row r="34" spans="1:12" s="4" customFormat="1" ht="21" x14ac:dyDescent="0.55000000000000004">
      <c r="A34" s="9" t="s">
        <v>74</v>
      </c>
      <c r="C34" s="27">
        <v>60809598</v>
      </c>
      <c r="E34" s="22">
        <f t="shared" si="0"/>
        <v>2.97630778521139E-4</v>
      </c>
      <c r="G34" s="27">
        <v>341403305</v>
      </c>
      <c r="I34" s="22">
        <f t="shared" si="1"/>
        <v>6.3751684536330862E-4</v>
      </c>
      <c r="L34" s="26"/>
    </row>
    <row r="35" spans="1:12" s="4" customFormat="1" ht="21" x14ac:dyDescent="0.55000000000000004">
      <c r="A35" s="9" t="s">
        <v>74</v>
      </c>
      <c r="C35" s="27">
        <v>20393492</v>
      </c>
      <c r="E35" s="22">
        <f t="shared" si="0"/>
        <v>9.9815343306900654E-5</v>
      </c>
      <c r="G35" s="27">
        <v>294881774</v>
      </c>
      <c r="I35" s="22">
        <f t="shared" si="1"/>
        <v>5.5064522095243365E-4</v>
      </c>
      <c r="L35" s="26"/>
    </row>
    <row r="36" spans="1:12" s="4" customFormat="1" ht="21" x14ac:dyDescent="0.55000000000000004">
      <c r="A36" s="9" t="s">
        <v>75</v>
      </c>
      <c r="C36" s="27">
        <v>0</v>
      </c>
      <c r="E36" s="22">
        <f t="shared" si="0"/>
        <v>0</v>
      </c>
      <c r="G36" s="27">
        <v>25806754</v>
      </c>
      <c r="I36" s="22">
        <f t="shared" si="1"/>
        <v>4.8190044320593044E-5</v>
      </c>
      <c r="L36" s="26"/>
    </row>
    <row r="37" spans="1:12" s="4" customFormat="1" ht="21" x14ac:dyDescent="0.55000000000000004">
      <c r="A37" s="9" t="s">
        <v>75</v>
      </c>
      <c r="C37" s="27">
        <v>0</v>
      </c>
      <c r="E37" s="22">
        <f t="shared" si="0"/>
        <v>0</v>
      </c>
      <c r="G37" s="27">
        <v>4786206</v>
      </c>
      <c r="I37" s="22">
        <f t="shared" si="1"/>
        <v>8.9374850966335549E-6</v>
      </c>
      <c r="L37" s="26"/>
    </row>
    <row r="38" spans="1:12" s="4" customFormat="1" ht="21" x14ac:dyDescent="0.55000000000000004">
      <c r="A38" s="9" t="s">
        <v>75</v>
      </c>
      <c r="C38" s="27">
        <v>0</v>
      </c>
      <c r="E38" s="22">
        <f t="shared" si="0"/>
        <v>0</v>
      </c>
      <c r="G38" s="27">
        <v>958809</v>
      </c>
      <c r="I38" s="22">
        <f t="shared" si="1"/>
        <v>1.7904246386424072E-6</v>
      </c>
      <c r="L38" s="26"/>
    </row>
    <row r="39" spans="1:12" s="4" customFormat="1" ht="21" x14ac:dyDescent="0.55000000000000004">
      <c r="A39" s="9" t="s">
        <v>74</v>
      </c>
      <c r="C39" s="27">
        <v>250800623</v>
      </c>
      <c r="E39" s="22">
        <f t="shared" si="0"/>
        <v>1.2275362300056098E-3</v>
      </c>
      <c r="G39" s="27">
        <v>320757072</v>
      </c>
      <c r="I39" s="22">
        <f t="shared" si="1"/>
        <v>5.9896326038616303E-4</v>
      </c>
      <c r="L39" s="26"/>
    </row>
    <row r="40" spans="1:12" s="4" customFormat="1" ht="21" x14ac:dyDescent="0.55000000000000004">
      <c r="A40" s="9" t="s">
        <v>74</v>
      </c>
      <c r="C40" s="27">
        <v>202789435</v>
      </c>
      <c r="E40" s="22">
        <f t="shared" si="0"/>
        <v>9.9254689062262683E-4</v>
      </c>
      <c r="G40" s="27">
        <v>463971259</v>
      </c>
      <c r="I40" s="22">
        <f t="shared" si="1"/>
        <v>8.6639317500726185E-4</v>
      </c>
      <c r="L40" s="26"/>
    </row>
    <row r="41" spans="1:12" s="4" customFormat="1" ht="21" x14ac:dyDescent="0.55000000000000004">
      <c r="A41" s="9" t="s">
        <v>74</v>
      </c>
      <c r="C41" s="27">
        <v>340960419</v>
      </c>
      <c r="E41" s="22">
        <f t="shared" si="0"/>
        <v>1.6688206843903778E-3</v>
      </c>
      <c r="G41" s="27">
        <v>693381178</v>
      </c>
      <c r="I41" s="22">
        <f t="shared" si="1"/>
        <v>1.2947800292468017E-3</v>
      </c>
      <c r="L41" s="26"/>
    </row>
    <row r="42" spans="1:12" s="4" customFormat="1" ht="21" x14ac:dyDescent="0.55000000000000004">
      <c r="A42" s="9" t="s">
        <v>74</v>
      </c>
      <c r="C42" s="27">
        <v>521529843</v>
      </c>
      <c r="E42" s="22">
        <f t="shared" si="0"/>
        <v>2.5526123884932997E-3</v>
      </c>
      <c r="G42" s="27">
        <v>1122048825</v>
      </c>
      <c r="I42" s="22">
        <f t="shared" si="1"/>
        <v>2.0952492749231211E-3</v>
      </c>
      <c r="L42" s="26"/>
    </row>
    <row r="43" spans="1:12" s="4" customFormat="1" ht="21" x14ac:dyDescent="0.55000000000000004">
      <c r="A43" s="9" t="s">
        <v>76</v>
      </c>
      <c r="C43" s="27">
        <v>0</v>
      </c>
      <c r="E43" s="22">
        <f t="shared" si="0"/>
        <v>0</v>
      </c>
      <c r="G43" s="27">
        <v>608</v>
      </c>
      <c r="I43" s="22">
        <f t="shared" si="1"/>
        <v>1.1353441407982024E-9</v>
      </c>
      <c r="L43" s="26"/>
    </row>
    <row r="44" spans="1:12" s="4" customFormat="1" ht="21" x14ac:dyDescent="0.55000000000000004">
      <c r="A44" s="9" t="s">
        <v>74</v>
      </c>
      <c r="C44" s="27">
        <v>432311046</v>
      </c>
      <c r="E44" s="22">
        <f t="shared" si="0"/>
        <v>2.1159336258770849E-3</v>
      </c>
      <c r="G44" s="27">
        <v>813278024</v>
      </c>
      <c r="I44" s="22">
        <f t="shared" si="1"/>
        <v>1.5186684858360853E-3</v>
      </c>
      <c r="L44" s="26"/>
    </row>
    <row r="45" spans="1:12" s="4" customFormat="1" ht="21" x14ac:dyDescent="0.55000000000000004">
      <c r="A45" s="9" t="s">
        <v>74</v>
      </c>
      <c r="C45" s="27">
        <v>126971651</v>
      </c>
      <c r="E45" s="22">
        <f t="shared" si="0"/>
        <v>6.2145898970166445E-4</v>
      </c>
      <c r="G45" s="27">
        <v>220985577</v>
      </c>
      <c r="I45" s="22">
        <f t="shared" si="1"/>
        <v>4.1265572376292763E-4</v>
      </c>
      <c r="L45" s="26"/>
    </row>
    <row r="46" spans="1:12" s="4" customFormat="1" ht="21" x14ac:dyDescent="0.55000000000000004">
      <c r="A46" s="9" t="s">
        <v>74</v>
      </c>
      <c r="C46" s="27">
        <v>789073035</v>
      </c>
      <c r="E46" s="22">
        <f t="shared" si="0"/>
        <v>3.8620946271851354E-3</v>
      </c>
      <c r="G46" s="27">
        <v>3418034060</v>
      </c>
      <c r="I46" s="22">
        <f t="shared" si="1"/>
        <v>6.3826397089962027E-3</v>
      </c>
      <c r="L46" s="26"/>
    </row>
    <row r="47" spans="1:12" s="4" customFormat="1" ht="21" x14ac:dyDescent="0.55000000000000004">
      <c r="A47" s="9" t="s">
        <v>77</v>
      </c>
      <c r="C47" s="27">
        <v>18021</v>
      </c>
      <c r="E47" s="22">
        <f t="shared" si="0"/>
        <v>8.8203251396752294E-8</v>
      </c>
      <c r="G47" s="27">
        <v>53829</v>
      </c>
      <c r="I47" s="22">
        <f t="shared" si="1"/>
        <v>1.0051717064971453E-7</v>
      </c>
      <c r="L47" s="26"/>
    </row>
    <row r="48" spans="1:12" s="4" customFormat="1" ht="21" x14ac:dyDescent="0.55000000000000004">
      <c r="A48" s="9" t="s">
        <v>74</v>
      </c>
      <c r="C48" s="27">
        <v>3110644</v>
      </c>
      <c r="E48" s="22">
        <f t="shared" si="0"/>
        <v>1.5224955037889082E-5</v>
      </c>
      <c r="G48" s="27">
        <v>1917800853</v>
      </c>
      <c r="I48" s="22">
        <f t="shared" si="1"/>
        <v>3.5811907264331326E-3</v>
      </c>
      <c r="L48" s="26"/>
    </row>
    <row r="49" spans="1:12" s="4" customFormat="1" ht="21" x14ac:dyDescent="0.55000000000000004">
      <c r="A49" s="9" t="s">
        <v>74</v>
      </c>
      <c r="C49" s="27">
        <v>144867985</v>
      </c>
      <c r="E49" s="22">
        <f t="shared" si="0"/>
        <v>7.0905206704932806E-4</v>
      </c>
      <c r="G49" s="27">
        <v>412276599</v>
      </c>
      <c r="I49" s="22">
        <f t="shared" si="1"/>
        <v>7.6986154780075663E-4</v>
      </c>
      <c r="L49" s="26"/>
    </row>
    <row r="50" spans="1:12" s="4" customFormat="1" ht="21" x14ac:dyDescent="0.55000000000000004">
      <c r="A50" s="9" t="s">
        <v>74</v>
      </c>
      <c r="C50" s="27">
        <v>17733463</v>
      </c>
      <c r="E50" s="22">
        <f t="shared" si="0"/>
        <v>8.6795910056267973E-5</v>
      </c>
      <c r="G50" s="27">
        <v>984206987</v>
      </c>
      <c r="I50" s="22">
        <f t="shared" si="1"/>
        <v>1.8378513750379976E-3</v>
      </c>
      <c r="L50" s="26"/>
    </row>
    <row r="51" spans="1:12" s="4" customFormat="1" ht="21" x14ac:dyDescent="0.55000000000000004">
      <c r="A51" s="9" t="s">
        <v>78</v>
      </c>
      <c r="C51" s="27">
        <v>277</v>
      </c>
      <c r="E51" s="22">
        <f t="shared" si="0"/>
        <v>1.3557683056933791E-9</v>
      </c>
      <c r="G51" s="27">
        <v>558</v>
      </c>
      <c r="I51" s="22">
        <f t="shared" si="1"/>
        <v>1.0419770239562449E-9</v>
      </c>
      <c r="L51" s="26"/>
    </row>
    <row r="52" spans="1:12" s="4" customFormat="1" ht="21" x14ac:dyDescent="0.55000000000000004">
      <c r="A52" s="9" t="s">
        <v>79</v>
      </c>
      <c r="C52" s="27">
        <v>21674</v>
      </c>
      <c r="E52" s="22">
        <f t="shared" si="0"/>
        <v>1.0608275183248483E-7</v>
      </c>
      <c r="G52" s="27">
        <v>64748</v>
      </c>
      <c r="I52" s="22">
        <f t="shared" si="1"/>
        <v>1.209066816256612E-7</v>
      </c>
      <c r="L52" s="26"/>
    </row>
    <row r="53" spans="1:12" s="4" customFormat="1" ht="21" x14ac:dyDescent="0.55000000000000004">
      <c r="A53" s="9" t="s">
        <v>78</v>
      </c>
      <c r="C53" s="27">
        <v>0</v>
      </c>
      <c r="E53" s="22">
        <f t="shared" si="0"/>
        <v>0</v>
      </c>
      <c r="G53" s="27">
        <v>15330088</v>
      </c>
      <c r="I53" s="22">
        <f t="shared" si="1"/>
        <v>2.8626522349869789E-5</v>
      </c>
      <c r="L53" s="26"/>
    </row>
    <row r="54" spans="1:12" s="4" customFormat="1" ht="21" x14ac:dyDescent="0.55000000000000004">
      <c r="A54" s="9" t="s">
        <v>78</v>
      </c>
      <c r="C54" s="27">
        <v>0</v>
      </c>
      <c r="E54" s="22">
        <f t="shared" si="0"/>
        <v>0</v>
      </c>
      <c r="G54" s="27">
        <v>24150278</v>
      </c>
      <c r="I54" s="22">
        <f t="shared" si="1"/>
        <v>4.5096836555835078E-5</v>
      </c>
      <c r="L54" s="26"/>
    </row>
    <row r="55" spans="1:12" s="4" customFormat="1" ht="21" x14ac:dyDescent="0.55000000000000004">
      <c r="A55" s="9" t="s">
        <v>78</v>
      </c>
      <c r="C55" s="27">
        <v>0</v>
      </c>
      <c r="E55" s="22">
        <f t="shared" si="0"/>
        <v>0</v>
      </c>
      <c r="G55" s="27">
        <v>52798200</v>
      </c>
      <c r="I55" s="22">
        <f t="shared" si="1"/>
        <v>9.8592314168900741E-5</v>
      </c>
      <c r="L55" s="26"/>
    </row>
    <row r="56" spans="1:12" s="4" customFormat="1" ht="21" x14ac:dyDescent="0.55000000000000004">
      <c r="A56" s="9" t="s">
        <v>78</v>
      </c>
      <c r="C56" s="27">
        <v>0</v>
      </c>
      <c r="E56" s="22">
        <f t="shared" si="0"/>
        <v>0</v>
      </c>
      <c r="G56" s="27">
        <v>39472373</v>
      </c>
      <c r="I56" s="22">
        <f t="shared" si="1"/>
        <v>7.3708433238406514E-5</v>
      </c>
      <c r="L56" s="26"/>
    </row>
    <row r="57" spans="1:12" s="4" customFormat="1" ht="21" x14ac:dyDescent="0.55000000000000004">
      <c r="A57" s="9" t="s">
        <v>78</v>
      </c>
      <c r="C57" s="27">
        <v>0</v>
      </c>
      <c r="E57" s="22">
        <f t="shared" si="0"/>
        <v>0</v>
      </c>
      <c r="G57" s="27">
        <v>51588803</v>
      </c>
      <c r="I57" s="22">
        <f t="shared" si="1"/>
        <v>9.6333955948754482E-5</v>
      </c>
      <c r="L57" s="26"/>
    </row>
    <row r="58" spans="1:12" s="4" customFormat="1" ht="21" x14ac:dyDescent="0.55000000000000004">
      <c r="A58" s="9" t="s">
        <v>78</v>
      </c>
      <c r="C58" s="27">
        <v>0</v>
      </c>
      <c r="E58" s="22">
        <f t="shared" si="0"/>
        <v>0</v>
      </c>
      <c r="G58" s="27">
        <v>10107652</v>
      </c>
      <c r="I58" s="22">
        <f t="shared" si="1"/>
        <v>1.8874446505636893E-5</v>
      </c>
      <c r="L58" s="26"/>
    </row>
    <row r="59" spans="1:12" s="4" customFormat="1" ht="21" x14ac:dyDescent="0.55000000000000004">
      <c r="A59" s="9" t="s">
        <v>78</v>
      </c>
      <c r="C59" s="27">
        <v>0</v>
      </c>
      <c r="E59" s="22">
        <f t="shared" si="0"/>
        <v>0</v>
      </c>
      <c r="G59" s="27">
        <v>12580842</v>
      </c>
      <c r="I59" s="22">
        <f t="shared" si="1"/>
        <v>2.3492738899684109E-5</v>
      </c>
      <c r="L59" s="26"/>
    </row>
    <row r="60" spans="1:12" s="4" customFormat="1" ht="21" x14ac:dyDescent="0.55000000000000004">
      <c r="A60" s="9" t="s">
        <v>78</v>
      </c>
      <c r="C60" s="27">
        <v>0</v>
      </c>
      <c r="E60" s="22">
        <f t="shared" si="0"/>
        <v>0</v>
      </c>
      <c r="G60" s="27">
        <v>61887809</v>
      </c>
      <c r="I60" s="22">
        <f t="shared" si="1"/>
        <v>1.155657258799149E-4</v>
      </c>
      <c r="L60" s="26"/>
    </row>
    <row r="61" spans="1:12" s="4" customFormat="1" ht="21" x14ac:dyDescent="0.55000000000000004">
      <c r="A61" s="9" t="s">
        <v>78</v>
      </c>
      <c r="C61" s="27">
        <v>0</v>
      </c>
      <c r="E61" s="22">
        <f t="shared" si="0"/>
        <v>0</v>
      </c>
      <c r="G61" s="27">
        <v>34187406</v>
      </c>
      <c r="I61" s="22">
        <f t="shared" si="1"/>
        <v>6.3839590610508725E-5</v>
      </c>
      <c r="L61" s="26"/>
    </row>
    <row r="62" spans="1:12" s="4" customFormat="1" ht="21" x14ac:dyDescent="0.55000000000000004">
      <c r="A62" s="9" t="s">
        <v>78</v>
      </c>
      <c r="C62" s="27">
        <v>0</v>
      </c>
      <c r="E62" s="22">
        <f t="shared" si="0"/>
        <v>0</v>
      </c>
      <c r="G62" s="27">
        <v>36262032</v>
      </c>
      <c r="I62" s="22">
        <f t="shared" si="1"/>
        <v>6.7713627573415985E-5</v>
      </c>
      <c r="L62" s="26"/>
    </row>
    <row r="63" spans="1:12" s="4" customFormat="1" ht="21" x14ac:dyDescent="0.55000000000000004">
      <c r="A63" s="9" t="s">
        <v>78</v>
      </c>
      <c r="C63" s="27">
        <v>0</v>
      </c>
      <c r="E63" s="22">
        <f t="shared" si="0"/>
        <v>0</v>
      </c>
      <c r="G63" s="27">
        <v>127016708</v>
      </c>
      <c r="I63" s="22">
        <f t="shared" si="1"/>
        <v>2.3718367633433578E-4</v>
      </c>
      <c r="L63" s="26"/>
    </row>
    <row r="64" spans="1:12" s="4" customFormat="1" ht="21" x14ac:dyDescent="0.55000000000000004">
      <c r="A64" s="9" t="s">
        <v>78</v>
      </c>
      <c r="C64" s="27">
        <v>0</v>
      </c>
      <c r="E64" s="22">
        <f t="shared" si="0"/>
        <v>0</v>
      </c>
      <c r="G64" s="27">
        <v>24196088</v>
      </c>
      <c r="I64" s="22">
        <f t="shared" si="1"/>
        <v>4.518237950828568E-5</v>
      </c>
      <c r="L64" s="26"/>
    </row>
    <row r="65" spans="1:12" s="4" customFormat="1" ht="21" x14ac:dyDescent="0.55000000000000004">
      <c r="A65" s="9" t="s">
        <v>78</v>
      </c>
      <c r="C65" s="27">
        <v>0</v>
      </c>
      <c r="E65" s="22">
        <f t="shared" si="0"/>
        <v>0</v>
      </c>
      <c r="G65" s="27">
        <v>32785127</v>
      </c>
      <c r="I65" s="22">
        <f t="shared" si="1"/>
        <v>6.1221055665748272E-5</v>
      </c>
      <c r="L65" s="26"/>
    </row>
    <row r="66" spans="1:12" s="4" customFormat="1" ht="21" x14ac:dyDescent="0.55000000000000004">
      <c r="A66" s="9" t="s">
        <v>78</v>
      </c>
      <c r="C66" s="27">
        <v>0</v>
      </c>
      <c r="E66" s="22">
        <f t="shared" si="0"/>
        <v>0</v>
      </c>
      <c r="G66" s="27">
        <v>36912239</v>
      </c>
      <c r="I66" s="22">
        <f t="shared" si="1"/>
        <v>6.8927786632225164E-5</v>
      </c>
      <c r="L66" s="26"/>
    </row>
    <row r="67" spans="1:12" s="4" customFormat="1" ht="21" x14ac:dyDescent="0.55000000000000004">
      <c r="A67" s="9" t="s">
        <v>74</v>
      </c>
      <c r="C67" s="27">
        <v>700315394</v>
      </c>
      <c r="E67" s="22">
        <f t="shared" si="0"/>
        <v>3.4276729789688492E-3</v>
      </c>
      <c r="G67" s="27">
        <v>7843825602</v>
      </c>
      <c r="I67" s="22">
        <f t="shared" si="1"/>
        <v>1.4647107629397423E-2</v>
      </c>
      <c r="L67" s="26"/>
    </row>
    <row r="68" spans="1:12" s="4" customFormat="1" ht="21" x14ac:dyDescent="0.55000000000000004">
      <c r="A68" s="9" t="s">
        <v>74</v>
      </c>
      <c r="C68" s="27">
        <v>1780691717</v>
      </c>
      <c r="E68" s="22">
        <f t="shared" si="0"/>
        <v>8.7155429318387153E-3</v>
      </c>
      <c r="G68" s="27">
        <v>13665474817</v>
      </c>
      <c r="I68" s="22">
        <f t="shared" si="1"/>
        <v>2.5518119678793316E-2</v>
      </c>
      <c r="L68" s="26"/>
    </row>
    <row r="69" spans="1:12" s="4" customFormat="1" ht="21" x14ac:dyDescent="0.55000000000000004">
      <c r="A69" s="9" t="s">
        <v>78</v>
      </c>
      <c r="C69" s="27">
        <v>5519299775</v>
      </c>
      <c r="E69" s="22">
        <f t="shared" si="0"/>
        <v>2.7014049474966061E-2</v>
      </c>
      <c r="G69" s="27">
        <v>15689116710</v>
      </c>
      <c r="I69" s="22">
        <f t="shared" si="1"/>
        <v>2.9296951860193536E-2</v>
      </c>
      <c r="L69" s="26"/>
    </row>
    <row r="70" spans="1:12" s="4" customFormat="1" ht="21" x14ac:dyDescent="0.55000000000000004">
      <c r="A70" s="9" t="s">
        <v>78</v>
      </c>
      <c r="C70" s="27">
        <v>290637139</v>
      </c>
      <c r="E70" s="22">
        <f t="shared" si="0"/>
        <v>1.4225148791104734E-3</v>
      </c>
      <c r="G70" s="27">
        <v>2485296437</v>
      </c>
      <c r="I70" s="22">
        <f t="shared" si="1"/>
        <v>4.6408992564055899E-3</v>
      </c>
      <c r="L70" s="26"/>
    </row>
    <row r="71" spans="1:12" s="4" customFormat="1" ht="21" x14ac:dyDescent="0.55000000000000004">
      <c r="A71" s="9" t="s">
        <v>78</v>
      </c>
      <c r="C71" s="27">
        <v>5089714775</v>
      </c>
      <c r="E71" s="22">
        <f t="shared" si="0"/>
        <v>2.4911458400593171E-2</v>
      </c>
      <c r="G71" s="27">
        <v>14463488333</v>
      </c>
      <c r="I71" s="22">
        <f t="shared" si="1"/>
        <v>2.7008284102589982E-2</v>
      </c>
      <c r="L71" s="26"/>
    </row>
    <row r="72" spans="1:12" s="4" customFormat="1" ht="21" x14ac:dyDescent="0.55000000000000004">
      <c r="A72" s="9" t="s">
        <v>78</v>
      </c>
      <c r="C72" s="27">
        <v>889870412</v>
      </c>
      <c r="E72" s="22">
        <f t="shared" si="0"/>
        <v>4.3554444070899251E-3</v>
      </c>
      <c r="G72" s="27">
        <v>7652950941</v>
      </c>
      <c r="I72" s="22">
        <f t="shared" si="1"/>
        <v>1.4290679293882301E-2</v>
      </c>
      <c r="L72" s="26"/>
    </row>
    <row r="73" spans="1:12" s="4" customFormat="1" ht="21" x14ac:dyDescent="0.55000000000000004">
      <c r="A73" s="9" t="s">
        <v>78</v>
      </c>
      <c r="C73" s="27">
        <v>2717718741</v>
      </c>
      <c r="E73" s="22">
        <f t="shared" ref="E73:E105" si="2">C73/$C$106</f>
        <v>1.3301793981359977E-2</v>
      </c>
      <c r="G73" s="27">
        <v>23156321648</v>
      </c>
      <c r="I73" s="22">
        <f t="shared" ref="I73:I105" si="3">G73/$G$106</f>
        <v>4.3240779778775287E-2</v>
      </c>
      <c r="L73" s="26"/>
    </row>
    <row r="74" spans="1:12" s="4" customFormat="1" ht="21" x14ac:dyDescent="0.55000000000000004">
      <c r="A74" s="9" t="s">
        <v>78</v>
      </c>
      <c r="C74" s="27">
        <v>2039208543</v>
      </c>
      <c r="E74" s="22">
        <f t="shared" si="2"/>
        <v>9.9808458891645288E-3</v>
      </c>
      <c r="G74" s="27">
        <v>17372857951</v>
      </c>
      <c r="I74" s="22">
        <f t="shared" si="3"/>
        <v>3.2441073163794923E-2</v>
      </c>
      <c r="L74" s="26"/>
    </row>
    <row r="75" spans="1:12" s="4" customFormat="1" ht="21" x14ac:dyDescent="0.55000000000000004">
      <c r="A75" s="9" t="s">
        <v>78</v>
      </c>
      <c r="C75" s="27">
        <v>348734100</v>
      </c>
      <c r="E75" s="22">
        <f t="shared" si="2"/>
        <v>1.7068687360812472E-3</v>
      </c>
      <c r="G75" s="27">
        <v>1007890644</v>
      </c>
      <c r="I75" s="22">
        <f t="shared" si="3"/>
        <v>1.8820768704452743E-3</v>
      </c>
      <c r="L75" s="26"/>
    </row>
    <row r="76" spans="1:12" s="4" customFormat="1" ht="21" x14ac:dyDescent="0.55000000000000004">
      <c r="A76" s="9" t="s">
        <v>78</v>
      </c>
      <c r="C76" s="27">
        <v>2657003944</v>
      </c>
      <c r="E76" s="22">
        <f t="shared" si="2"/>
        <v>1.3004627203528903E-2</v>
      </c>
      <c r="G76" s="27">
        <v>22639633289</v>
      </c>
      <c r="I76" s="22">
        <f t="shared" si="3"/>
        <v>4.2275945731062643E-2</v>
      </c>
      <c r="L76" s="26"/>
    </row>
    <row r="77" spans="1:12" s="4" customFormat="1" ht="21" x14ac:dyDescent="0.55000000000000004">
      <c r="A77" s="9" t="s">
        <v>78</v>
      </c>
      <c r="C77" s="27">
        <v>551034228</v>
      </c>
      <c r="E77" s="22">
        <f t="shared" si="2"/>
        <v>2.6970207280672173E-3</v>
      </c>
      <c r="G77" s="27">
        <v>4694719514</v>
      </c>
      <c r="I77" s="22">
        <f t="shared" si="3"/>
        <v>8.7666485080771118E-3</v>
      </c>
      <c r="L77" s="26"/>
    </row>
    <row r="78" spans="1:12" s="4" customFormat="1" ht="21" x14ac:dyDescent="0.55000000000000004">
      <c r="A78" s="9" t="s">
        <v>78</v>
      </c>
      <c r="C78" s="27">
        <v>676352099</v>
      </c>
      <c r="E78" s="22">
        <f t="shared" si="2"/>
        <v>3.3103853404815547E-3</v>
      </c>
      <c r="G78" s="27">
        <v>5762314480</v>
      </c>
      <c r="I78" s="22">
        <f t="shared" si="3"/>
        <v>1.0760213786685263E-2</v>
      </c>
      <c r="L78" s="26"/>
    </row>
    <row r="79" spans="1:12" s="4" customFormat="1" ht="21" x14ac:dyDescent="0.55000000000000004">
      <c r="A79" s="9" t="s">
        <v>78</v>
      </c>
      <c r="C79" s="27">
        <v>3748625757</v>
      </c>
      <c r="E79" s="22">
        <f t="shared" si="2"/>
        <v>1.8347537874535923E-2</v>
      </c>
      <c r="G79" s="27">
        <v>32489380899</v>
      </c>
      <c r="I79" s="22">
        <f t="shared" si="3"/>
        <v>6.0668796450395857E-2</v>
      </c>
      <c r="L79" s="26"/>
    </row>
    <row r="80" spans="1:12" s="4" customFormat="1" ht="21" x14ac:dyDescent="0.55000000000000004">
      <c r="A80" s="9" t="s">
        <v>78</v>
      </c>
      <c r="C80" s="27">
        <v>1770315622</v>
      </c>
      <c r="E80" s="22">
        <f t="shared" si="2"/>
        <v>8.6647574418103265E-3</v>
      </c>
      <c r="G80" s="27">
        <v>15081070934</v>
      </c>
      <c r="I80" s="22">
        <f t="shared" si="3"/>
        <v>2.8161522239932523E-2</v>
      </c>
      <c r="L80" s="26"/>
    </row>
    <row r="81" spans="1:12" s="4" customFormat="1" ht="21" x14ac:dyDescent="0.55000000000000004">
      <c r="A81" s="9" t="s">
        <v>78</v>
      </c>
      <c r="C81" s="27">
        <v>1875547891</v>
      </c>
      <c r="E81" s="22">
        <f t="shared" si="2"/>
        <v>9.1798136694146593E-3</v>
      </c>
      <c r="G81" s="27">
        <v>15977660969</v>
      </c>
      <c r="I81" s="22">
        <f t="shared" si="3"/>
        <v>2.9835762771076114E-2</v>
      </c>
      <c r="L81" s="26"/>
    </row>
    <row r="82" spans="1:12" s="4" customFormat="1" ht="21" x14ac:dyDescent="0.55000000000000004">
      <c r="A82" s="9" t="s">
        <v>78</v>
      </c>
      <c r="C82" s="27">
        <v>1317497578</v>
      </c>
      <c r="E82" s="22">
        <f t="shared" si="2"/>
        <v>6.4484529208671138E-3</v>
      </c>
      <c r="G82" s="27">
        <v>11275075153</v>
      </c>
      <c r="I82" s="22">
        <f t="shared" si="3"/>
        <v>2.1054425184240042E-2</v>
      </c>
      <c r="L82" s="26"/>
    </row>
    <row r="83" spans="1:12" s="4" customFormat="1" ht="21" x14ac:dyDescent="0.55000000000000004">
      <c r="A83" s="9" t="s">
        <v>78</v>
      </c>
      <c r="C83" s="27">
        <v>6450315442</v>
      </c>
      <c r="E83" s="22">
        <f t="shared" si="2"/>
        <v>3.1570878115480795E-2</v>
      </c>
      <c r="G83" s="27">
        <v>54927543687</v>
      </c>
      <c r="I83" s="22">
        <f t="shared" si="3"/>
        <v>0.10256852778531701</v>
      </c>
      <c r="L83" s="26"/>
    </row>
    <row r="84" spans="1:12" s="4" customFormat="1" ht="21" x14ac:dyDescent="0.55000000000000004">
      <c r="A84" s="9" t="s">
        <v>78</v>
      </c>
      <c r="C84" s="27">
        <v>1697067646</v>
      </c>
      <c r="E84" s="22">
        <f t="shared" si="2"/>
        <v>8.3062473901244459E-3</v>
      </c>
      <c r="G84" s="27">
        <v>14454946494</v>
      </c>
      <c r="I84" s="22">
        <f t="shared" si="3"/>
        <v>2.6992333564990818E-2</v>
      </c>
      <c r="L84" s="26"/>
    </row>
    <row r="85" spans="1:12" s="4" customFormat="1" ht="21" x14ac:dyDescent="0.55000000000000004">
      <c r="A85" s="9" t="s">
        <v>78</v>
      </c>
      <c r="C85" s="27">
        <v>1956302547</v>
      </c>
      <c r="E85" s="22">
        <f t="shared" si="2"/>
        <v>9.5750649442954226E-3</v>
      </c>
      <c r="G85" s="27">
        <v>16711777376</v>
      </c>
      <c r="I85" s="22">
        <f t="shared" si="3"/>
        <v>3.1206609418035457E-2</v>
      </c>
      <c r="L85" s="26"/>
    </row>
    <row r="86" spans="1:12" s="4" customFormat="1" ht="21" x14ac:dyDescent="0.55000000000000004">
      <c r="A86" s="9" t="s">
        <v>78</v>
      </c>
      <c r="C86" s="27">
        <v>2553322126</v>
      </c>
      <c r="E86" s="22">
        <f t="shared" si="2"/>
        <v>1.2497159612478111E-2</v>
      </c>
      <c r="G86" s="27">
        <v>24217267242</v>
      </c>
      <c r="I86" s="22">
        <f t="shared" si="3"/>
        <v>4.5221928403534443E-2</v>
      </c>
      <c r="L86" s="26"/>
    </row>
    <row r="87" spans="1:12" s="4" customFormat="1" ht="21" x14ac:dyDescent="0.55000000000000004">
      <c r="A87" s="9" t="s">
        <v>74</v>
      </c>
      <c r="C87" s="27">
        <v>146481</v>
      </c>
      <c r="E87" s="22">
        <f t="shared" si="2"/>
        <v>7.1694692125007899E-7</v>
      </c>
      <c r="G87" s="27">
        <v>1003163088</v>
      </c>
      <c r="I87" s="22">
        <f t="shared" si="3"/>
        <v>1.8732489049766965E-3</v>
      </c>
      <c r="L87" s="26"/>
    </row>
    <row r="88" spans="1:12" s="4" customFormat="1" ht="21" x14ac:dyDescent="0.55000000000000004">
      <c r="A88" s="9" t="s">
        <v>78</v>
      </c>
      <c r="C88" s="27">
        <v>20849854488</v>
      </c>
      <c r="E88" s="22">
        <f t="shared" si="2"/>
        <v>0.10204899600414895</v>
      </c>
      <c r="G88" s="27">
        <v>20849854488</v>
      </c>
      <c r="I88" s="22">
        <f t="shared" si="3"/>
        <v>3.8933816002378129E-2</v>
      </c>
      <c r="L88" s="26"/>
    </row>
    <row r="89" spans="1:12" s="4" customFormat="1" ht="21" x14ac:dyDescent="0.55000000000000004">
      <c r="A89" s="9" t="s">
        <v>78</v>
      </c>
      <c r="C89" s="27">
        <v>12264592432</v>
      </c>
      <c r="E89" s="22">
        <f t="shared" si="2"/>
        <v>6.002868484314975E-2</v>
      </c>
      <c r="G89" s="27">
        <v>12264592432</v>
      </c>
      <c r="I89" s="22">
        <f t="shared" si="3"/>
        <v>2.2902192692350616E-2</v>
      </c>
      <c r="L89" s="26"/>
    </row>
    <row r="90" spans="1:12" s="4" customFormat="1" ht="21" x14ac:dyDescent="0.55000000000000004">
      <c r="A90" s="9" t="s">
        <v>78</v>
      </c>
      <c r="C90" s="27">
        <v>13662280623</v>
      </c>
      <c r="E90" s="22">
        <f t="shared" si="2"/>
        <v>6.6869628347119833E-2</v>
      </c>
      <c r="G90" s="27">
        <v>13662280623</v>
      </c>
      <c r="I90" s="22">
        <f t="shared" si="3"/>
        <v>2.5512155025105038E-2</v>
      </c>
      <c r="L90" s="26"/>
    </row>
    <row r="91" spans="1:12" s="4" customFormat="1" ht="21" x14ac:dyDescent="0.55000000000000004">
      <c r="A91" s="9" t="s">
        <v>78</v>
      </c>
      <c r="C91" s="27">
        <v>8701878788</v>
      </c>
      <c r="E91" s="22">
        <f t="shared" si="2"/>
        <v>4.2591088305978034E-2</v>
      </c>
      <c r="G91" s="27">
        <v>8701878788</v>
      </c>
      <c r="I91" s="22">
        <f t="shared" si="3"/>
        <v>1.624938667087494E-2</v>
      </c>
      <c r="L91" s="26"/>
    </row>
    <row r="92" spans="1:12" s="4" customFormat="1" ht="21" x14ac:dyDescent="0.55000000000000004">
      <c r="A92" s="9" t="s">
        <v>78</v>
      </c>
      <c r="C92" s="27">
        <v>17481882302</v>
      </c>
      <c r="E92" s="22">
        <f t="shared" si="2"/>
        <v>8.5564555772251305E-2</v>
      </c>
      <c r="G92" s="27">
        <v>17481882302</v>
      </c>
      <c r="I92" s="22">
        <f t="shared" si="3"/>
        <v>3.2644658950163635E-2</v>
      </c>
      <c r="L92" s="26"/>
    </row>
    <row r="93" spans="1:12" s="4" customFormat="1" ht="21" x14ac:dyDescent="0.55000000000000004">
      <c r="A93" s="9" t="s">
        <v>78</v>
      </c>
      <c r="C93" s="27">
        <v>10215963762</v>
      </c>
      <c r="E93" s="22">
        <f t="shared" si="2"/>
        <v>5.0001732421053068E-2</v>
      </c>
      <c r="G93" s="27">
        <v>10215963762</v>
      </c>
      <c r="I93" s="22">
        <f t="shared" si="3"/>
        <v>1.9076701644397141E-2</v>
      </c>
      <c r="L93" s="26"/>
    </row>
    <row r="94" spans="1:12" s="4" customFormat="1" ht="21" x14ac:dyDescent="0.55000000000000004">
      <c r="A94" s="9" t="s">
        <v>78</v>
      </c>
      <c r="C94" s="27">
        <v>6422411467</v>
      </c>
      <c r="E94" s="22">
        <f t="shared" si="2"/>
        <v>3.1434302935308016E-2</v>
      </c>
      <c r="G94" s="27">
        <v>6422411467</v>
      </c>
      <c r="I94" s="22">
        <f t="shared" si="3"/>
        <v>1.1992840836930325E-2</v>
      </c>
      <c r="L94" s="26"/>
    </row>
    <row r="95" spans="1:12" s="4" customFormat="1" ht="21" x14ac:dyDescent="0.55000000000000004">
      <c r="A95" s="9" t="s">
        <v>78</v>
      </c>
      <c r="C95" s="27">
        <v>9375902831</v>
      </c>
      <c r="E95" s="22">
        <f t="shared" si="2"/>
        <v>4.5890079045236919E-2</v>
      </c>
      <c r="G95" s="27">
        <v>9375902831</v>
      </c>
      <c r="I95" s="22">
        <f t="shared" si="3"/>
        <v>1.7508020302416331E-2</v>
      </c>
      <c r="L95" s="26"/>
    </row>
    <row r="96" spans="1:12" s="4" customFormat="1" ht="21" x14ac:dyDescent="0.55000000000000004">
      <c r="A96" s="9" t="s">
        <v>78</v>
      </c>
      <c r="C96" s="27">
        <v>5789084471</v>
      </c>
      <c r="E96" s="22">
        <f t="shared" si="2"/>
        <v>2.8334502688676974E-2</v>
      </c>
      <c r="G96" s="27">
        <v>5789084471</v>
      </c>
      <c r="I96" s="22">
        <f t="shared" si="3"/>
        <v>1.0810202524236366E-2</v>
      </c>
      <c r="L96" s="26"/>
    </row>
    <row r="97" spans="1:12" s="4" customFormat="1" ht="21" x14ac:dyDescent="0.55000000000000004">
      <c r="A97" s="9" t="s">
        <v>78</v>
      </c>
      <c r="C97" s="27">
        <v>5464686381</v>
      </c>
      <c r="E97" s="22">
        <f t="shared" si="2"/>
        <v>2.6746745833624744E-2</v>
      </c>
      <c r="G97" s="27">
        <v>5464686381</v>
      </c>
      <c r="I97" s="22">
        <f t="shared" si="3"/>
        <v>1.0204440236789611E-2</v>
      </c>
      <c r="L97" s="26"/>
    </row>
    <row r="98" spans="1:12" s="4" customFormat="1" ht="21" x14ac:dyDescent="0.55000000000000004">
      <c r="A98" s="9" t="s">
        <v>78</v>
      </c>
      <c r="C98" s="27">
        <v>6343804586</v>
      </c>
      <c r="E98" s="22">
        <f t="shared" si="2"/>
        <v>3.104956388162855E-2</v>
      </c>
      <c r="G98" s="27">
        <v>6343804586</v>
      </c>
      <c r="I98" s="22">
        <f t="shared" si="3"/>
        <v>1.1846054880072147E-2</v>
      </c>
      <c r="L98" s="26"/>
    </row>
    <row r="99" spans="1:12" s="4" customFormat="1" ht="21" x14ac:dyDescent="0.55000000000000004">
      <c r="A99" s="9" t="s">
        <v>78</v>
      </c>
      <c r="C99" s="27">
        <v>4735789984</v>
      </c>
      <c r="E99" s="22">
        <f t="shared" si="2"/>
        <v>2.317918398096518E-2</v>
      </c>
      <c r="G99" s="27">
        <v>4735789984</v>
      </c>
      <c r="I99" s="22">
        <f t="shared" si="3"/>
        <v>8.8433411355019944E-3</v>
      </c>
      <c r="L99" s="26"/>
    </row>
    <row r="100" spans="1:12" s="4" customFormat="1" ht="21" x14ac:dyDescent="0.55000000000000004">
      <c r="A100" s="9" t="s">
        <v>78</v>
      </c>
      <c r="C100" s="27">
        <v>2269683589</v>
      </c>
      <c r="E100" s="22">
        <f t="shared" si="2"/>
        <v>1.1108899183821653E-2</v>
      </c>
      <c r="G100" s="27">
        <v>2269683589</v>
      </c>
      <c r="I100" s="22">
        <f t="shared" si="3"/>
        <v>4.2382762569687258E-3</v>
      </c>
      <c r="L100" s="26"/>
    </row>
    <row r="101" spans="1:12" s="4" customFormat="1" ht="21" x14ac:dyDescent="0.55000000000000004">
      <c r="A101" s="9" t="s">
        <v>78</v>
      </c>
      <c r="C101" s="27">
        <v>2380381680</v>
      </c>
      <c r="E101" s="22">
        <f t="shared" si="2"/>
        <v>1.1650707715513211E-2</v>
      </c>
      <c r="G101" s="27">
        <v>2380381680</v>
      </c>
      <c r="I101" s="22">
        <f t="shared" si="3"/>
        <v>4.4449874889002988E-3</v>
      </c>
      <c r="L101" s="26"/>
    </row>
    <row r="102" spans="1:12" s="4" customFormat="1" ht="21" x14ac:dyDescent="0.55000000000000004">
      <c r="A102" s="9" t="s">
        <v>78</v>
      </c>
      <c r="C102" s="27">
        <v>1129135024</v>
      </c>
      <c r="E102" s="22">
        <f t="shared" si="2"/>
        <v>5.52651797251817E-3</v>
      </c>
      <c r="G102" s="27">
        <v>1129135024</v>
      </c>
      <c r="I102" s="22">
        <f t="shared" si="3"/>
        <v>2.1084816343230881E-3</v>
      </c>
      <c r="L102" s="26"/>
    </row>
    <row r="103" spans="1:12" s="4" customFormat="1" ht="21" x14ac:dyDescent="0.55000000000000004">
      <c r="A103" s="9" t="s">
        <v>78</v>
      </c>
      <c r="C103" s="27">
        <v>14212197516</v>
      </c>
      <c r="E103" s="22">
        <f t="shared" si="2"/>
        <v>6.9561180312082929E-2</v>
      </c>
      <c r="G103" s="27">
        <v>14212197516</v>
      </c>
      <c r="I103" s="22">
        <f t="shared" si="3"/>
        <v>2.6539038121146982E-2</v>
      </c>
      <c r="L103" s="26"/>
    </row>
    <row r="104" spans="1:12" s="4" customFormat="1" ht="21" x14ac:dyDescent="0.55000000000000004">
      <c r="A104" s="9" t="s">
        <v>74</v>
      </c>
      <c r="C104" s="27">
        <v>327847</v>
      </c>
      <c r="E104" s="22">
        <f t="shared" si="2"/>
        <v>1.6046374430204233E-6</v>
      </c>
      <c r="G104" s="27">
        <v>327847</v>
      </c>
      <c r="I104" s="22">
        <f t="shared" si="3"/>
        <v>6.1220258310570441E-7</v>
      </c>
      <c r="L104" s="26"/>
    </row>
    <row r="105" spans="1:12" s="4" customFormat="1" ht="21.75" thickBot="1" x14ac:dyDescent="0.6">
      <c r="A105" s="9" t="s">
        <v>78</v>
      </c>
      <c r="C105" s="27">
        <v>3558475325</v>
      </c>
      <c r="E105" s="22">
        <f t="shared" si="2"/>
        <v>1.7416852210205582E-2</v>
      </c>
      <c r="G105" s="27">
        <v>3558475325</v>
      </c>
      <c r="I105" s="22">
        <f t="shared" si="3"/>
        <v>6.644891628969949E-3</v>
      </c>
      <c r="L105" s="26"/>
    </row>
    <row r="106" spans="1:12" s="13" customFormat="1" ht="24.75" thickBot="1" x14ac:dyDescent="0.3">
      <c r="A106" s="13" t="s">
        <v>47</v>
      </c>
      <c r="C106" s="14">
        <f>SUM(C8:C105)</f>
        <v>204312196145</v>
      </c>
      <c r="E106" s="49">
        <f>SUM(E8:E105)</f>
        <v>1</v>
      </c>
      <c r="G106" s="14">
        <f>SUM(G8:G105)</f>
        <v>535520445433</v>
      </c>
      <c r="I106" s="49">
        <f>SUM(I8:I105)</f>
        <v>1</v>
      </c>
      <c r="L106" s="50"/>
    </row>
    <row r="107" spans="1:12" ht="19.5" thickTop="1" x14ac:dyDescent="0.45"/>
  </sheetData>
  <mergeCells count="7">
    <mergeCell ref="G6:I6"/>
    <mergeCell ref="A2:I2"/>
    <mergeCell ref="A3:I3"/>
    <mergeCell ref="A4:I4"/>
    <mergeCell ref="A6:B6"/>
    <mergeCell ref="C6:E6"/>
    <mergeCell ref="A5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5"/>
  <sheetViews>
    <sheetView rightToLeft="1" workbookViewId="0">
      <selection activeCell="A13" sqref="A13"/>
    </sheetView>
  </sheetViews>
  <sheetFormatPr defaultRowHeight="18.75" x14ac:dyDescent="0.45"/>
  <cols>
    <col min="1" max="1" width="46" style="1" customWidth="1"/>
    <col min="2" max="2" width="1" style="1" customWidth="1"/>
    <col min="3" max="3" width="26.5703125" style="1" customWidth="1"/>
    <col min="4" max="4" width="1" style="1" customWidth="1"/>
    <col min="5" max="5" width="29.28515625" style="1" customWidth="1"/>
    <col min="6" max="6" width="1" style="1" customWidth="1"/>
    <col min="7" max="7" width="9.140625" style="1" customWidth="1"/>
    <col min="8" max="16384" width="9.140625" style="1"/>
  </cols>
  <sheetData>
    <row r="2" spans="1:5" s="4" customFormat="1" ht="26.25" x14ac:dyDescent="0.45">
      <c r="A2" s="71" t="s">
        <v>0</v>
      </c>
      <c r="B2" s="71" t="s">
        <v>0</v>
      </c>
      <c r="C2" s="71" t="s">
        <v>0</v>
      </c>
      <c r="D2" s="71" t="s">
        <v>0</v>
      </c>
      <c r="E2" s="71" t="s">
        <v>0</v>
      </c>
    </row>
    <row r="3" spans="1:5" s="4" customFormat="1" ht="26.25" x14ac:dyDescent="0.45">
      <c r="A3" s="71" t="s">
        <v>80</v>
      </c>
      <c r="B3" s="71" t="s">
        <v>80</v>
      </c>
      <c r="C3" s="71" t="s">
        <v>80</v>
      </c>
      <c r="D3" s="71" t="s">
        <v>80</v>
      </c>
      <c r="E3" s="71" t="s">
        <v>80</v>
      </c>
    </row>
    <row r="4" spans="1:5" s="4" customFormat="1" ht="26.25" x14ac:dyDescent="0.45">
      <c r="A4" s="71" t="s">
        <v>2</v>
      </c>
      <c r="B4" s="71" t="s">
        <v>2</v>
      </c>
      <c r="C4" s="71" t="s">
        <v>2</v>
      </c>
      <c r="D4" s="71" t="s">
        <v>2</v>
      </c>
      <c r="E4" s="71" t="s">
        <v>2</v>
      </c>
    </row>
    <row r="5" spans="1:5" ht="28.5" x14ac:dyDescent="0.45">
      <c r="A5" s="6" t="s">
        <v>162</v>
      </c>
      <c r="E5" s="52" t="s">
        <v>165</v>
      </c>
    </row>
    <row r="6" spans="1:5" s="4" customFormat="1" ht="26.25" x14ac:dyDescent="0.45">
      <c r="A6" s="70" t="s">
        <v>117</v>
      </c>
      <c r="C6" s="8" t="s">
        <v>134</v>
      </c>
      <c r="E6" s="8" t="s">
        <v>166</v>
      </c>
    </row>
    <row r="7" spans="1:5" s="4" customFormat="1" ht="26.25" x14ac:dyDescent="0.45">
      <c r="A7" s="70" t="s">
        <v>117</v>
      </c>
      <c r="C7" s="8" t="s">
        <v>69</v>
      </c>
      <c r="E7" s="8" t="s">
        <v>69</v>
      </c>
    </row>
    <row r="8" spans="1:5" s="4" customFormat="1" ht="21" x14ac:dyDescent="0.55000000000000004">
      <c r="A8" s="9" t="s">
        <v>118</v>
      </c>
      <c r="C8" s="27">
        <v>1212535</v>
      </c>
      <c r="E8" s="27">
        <v>1212535</v>
      </c>
    </row>
    <row r="9" spans="1:5" s="4" customFormat="1" ht="21" x14ac:dyDescent="0.55000000000000004">
      <c r="A9" s="9" t="s">
        <v>163</v>
      </c>
      <c r="C9" s="27">
        <v>0</v>
      </c>
      <c r="E9" s="27">
        <v>2290225026</v>
      </c>
    </row>
    <row r="10" spans="1:5" s="4" customFormat="1" ht="21.75" thickBot="1" x14ac:dyDescent="0.6">
      <c r="A10" s="9" t="s">
        <v>164</v>
      </c>
      <c r="C10" s="27">
        <v>1204406534989</v>
      </c>
      <c r="E10" s="27">
        <v>5148983920139</v>
      </c>
    </row>
    <row r="11" spans="1:5" s="13" customFormat="1" ht="24.75" thickBot="1" x14ac:dyDescent="0.3">
      <c r="A11" s="13" t="s">
        <v>47</v>
      </c>
      <c r="C11" s="14">
        <f>SUM(C8:C10)</f>
        <v>1204407747524</v>
      </c>
      <c r="E11" s="14">
        <f>SUM(E8:E10)</f>
        <v>5151275357700</v>
      </c>
    </row>
    <row r="13" spans="1:5" x14ac:dyDescent="0.45">
      <c r="E13" s="27"/>
    </row>
    <row r="14" spans="1:5" x14ac:dyDescent="0.45">
      <c r="E14" s="51"/>
    </row>
    <row r="15" spans="1:5" x14ac:dyDescent="0.45">
      <c r="E15" s="51"/>
    </row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BF69D-BC79-4F6C-AF1C-480D8D2052FB}">
  <dimension ref="A2:Y80"/>
  <sheetViews>
    <sheetView rightToLeft="1" topLeftCell="A8" workbookViewId="0"/>
  </sheetViews>
  <sheetFormatPr defaultRowHeight="18.75" x14ac:dyDescent="0.45"/>
  <cols>
    <col min="1" max="1" width="70.28515625" style="30" bestFit="1" customWidth="1"/>
    <col min="2" max="2" width="1" style="30" customWidth="1"/>
    <col min="3" max="3" width="28" style="30" bestFit="1" customWidth="1"/>
    <col min="4" max="4" width="1" style="30" customWidth="1"/>
    <col min="5" max="5" width="19.5703125" style="30" bestFit="1" customWidth="1"/>
    <col min="6" max="6" width="1" style="30" customWidth="1"/>
    <col min="7" max="7" width="31" style="30" customWidth="1"/>
    <col min="8" max="8" width="1" style="30" customWidth="1"/>
    <col min="9" max="9" width="20.42578125" style="30" bestFit="1" customWidth="1"/>
    <col min="10" max="10" width="1" style="30" customWidth="1"/>
    <col min="11" max="11" width="25" style="30" customWidth="1"/>
    <col min="12" max="12" width="1" style="30" customWidth="1"/>
    <col min="13" max="13" width="9.140625" style="30" customWidth="1"/>
    <col min="14" max="16384" width="9.140625" style="30"/>
  </cols>
  <sheetData>
    <row r="2" spans="1:25" ht="26.25" x14ac:dyDescent="0.45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29"/>
      <c r="K2" s="29"/>
    </row>
    <row r="3" spans="1:25" ht="26.25" x14ac:dyDescent="0.4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29"/>
      <c r="K3" s="29"/>
    </row>
    <row r="4" spans="1:25" ht="26.25" x14ac:dyDescent="0.45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29"/>
      <c r="K4" s="29"/>
    </row>
    <row r="6" spans="1:25" ht="24" x14ac:dyDescent="0.55000000000000004">
      <c r="A6" s="31" t="s">
        <v>136</v>
      </c>
      <c r="B6" s="31"/>
      <c r="C6" s="31"/>
      <c r="D6" s="31"/>
      <c r="E6" s="31"/>
      <c r="F6" s="31"/>
      <c r="G6" s="31"/>
      <c r="H6" s="31"/>
      <c r="I6" s="31"/>
    </row>
    <row r="7" spans="1:25" ht="74.25" x14ac:dyDescent="0.6">
      <c r="A7" s="32" t="s">
        <v>137</v>
      </c>
      <c r="B7" s="33"/>
      <c r="C7" s="32" t="s">
        <v>138</v>
      </c>
      <c r="D7" s="33"/>
      <c r="E7" s="34" t="s">
        <v>139</v>
      </c>
      <c r="F7" s="33"/>
      <c r="G7" s="34" t="s">
        <v>140</v>
      </c>
      <c r="H7" s="33"/>
      <c r="I7" s="34" t="s">
        <v>141</v>
      </c>
      <c r="J7" s="29"/>
      <c r="K7" s="29"/>
    </row>
    <row r="8" spans="1:25" s="31" customFormat="1" ht="26.25" x14ac:dyDescent="0.55000000000000004">
      <c r="A8" s="35" t="s">
        <v>142</v>
      </c>
      <c r="B8" s="35"/>
      <c r="C8" s="36" t="s">
        <v>143</v>
      </c>
      <c r="D8" s="37"/>
      <c r="E8" s="36">
        <v>1490608114101</v>
      </c>
      <c r="F8" s="37"/>
      <c r="G8" s="36">
        <v>6014109337</v>
      </c>
      <c r="H8" s="35"/>
      <c r="I8" s="38">
        <v>34</v>
      </c>
      <c r="J8" s="30"/>
      <c r="K8" s="39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Y8" s="41"/>
    </row>
    <row r="9" spans="1:25" s="31" customFormat="1" ht="26.25" x14ac:dyDescent="0.55000000000000004">
      <c r="A9" s="35" t="s">
        <v>144</v>
      </c>
      <c r="B9" s="35"/>
      <c r="C9" s="36" t="s">
        <v>143</v>
      </c>
      <c r="D9" s="37"/>
      <c r="E9" s="36">
        <v>1995000000000</v>
      </c>
      <c r="F9" s="37"/>
      <c r="G9" s="36">
        <v>8243956046</v>
      </c>
      <c r="H9" s="35"/>
      <c r="I9" s="38">
        <v>33.5</v>
      </c>
      <c r="J9" s="40"/>
      <c r="K9" s="39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Y9" s="41"/>
    </row>
    <row r="10" spans="1:25" s="31" customFormat="1" ht="26.25" x14ac:dyDescent="0.55000000000000004">
      <c r="A10" s="35" t="s">
        <v>145</v>
      </c>
      <c r="B10" s="35"/>
      <c r="C10" s="36" t="s">
        <v>143</v>
      </c>
      <c r="D10" s="37"/>
      <c r="E10" s="36">
        <v>1000000000000</v>
      </c>
      <c r="F10" s="37"/>
      <c r="G10" s="36">
        <v>4121978023</v>
      </c>
      <c r="H10" s="35"/>
      <c r="I10" s="38">
        <v>34.5</v>
      </c>
      <c r="J10" s="40"/>
      <c r="K10" s="39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Y10" s="41"/>
    </row>
    <row r="11" spans="1:25" s="31" customFormat="1" ht="26.25" x14ac:dyDescent="0.55000000000000004">
      <c r="A11" s="35" t="s">
        <v>146</v>
      </c>
      <c r="B11" s="35"/>
      <c r="C11" s="36" t="s">
        <v>143</v>
      </c>
      <c r="D11" s="37"/>
      <c r="E11" s="36">
        <v>3336000000000</v>
      </c>
      <c r="F11" s="37"/>
      <c r="G11" s="36">
        <v>26185834470</v>
      </c>
      <c r="H11" s="35"/>
      <c r="I11" s="38">
        <v>39</v>
      </c>
      <c r="J11" s="40"/>
      <c r="K11" s="39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Y11" s="41"/>
    </row>
    <row r="12" spans="1:25" s="31" customFormat="1" ht="26.25" x14ac:dyDescent="0.55000000000000004">
      <c r="A12" s="35" t="s">
        <v>147</v>
      </c>
      <c r="B12" s="35"/>
      <c r="C12" s="36" t="s">
        <v>143</v>
      </c>
      <c r="D12" s="37"/>
      <c r="E12" s="36">
        <v>2400000000000</v>
      </c>
      <c r="F12" s="37"/>
      <c r="G12" s="36">
        <v>5256024580</v>
      </c>
      <c r="H12" s="35"/>
      <c r="I12" s="38">
        <v>37.5</v>
      </c>
      <c r="J12" s="40"/>
      <c r="K12" s="39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Y12" s="41"/>
    </row>
    <row r="13" spans="1:25" s="31" customFormat="1" ht="26.25" x14ac:dyDescent="0.55000000000000004">
      <c r="A13" s="35" t="s">
        <v>148</v>
      </c>
      <c r="B13" s="35"/>
      <c r="C13" s="36" t="s">
        <v>143</v>
      </c>
      <c r="D13" s="37"/>
      <c r="E13" s="36">
        <v>2000000000000</v>
      </c>
      <c r="F13" s="37"/>
      <c r="G13" s="36">
        <v>8018812470</v>
      </c>
      <c r="H13" s="35"/>
      <c r="I13" s="38">
        <v>34</v>
      </c>
      <c r="J13" s="40"/>
      <c r="K13" s="39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Y13" s="41"/>
    </row>
    <row r="14" spans="1:25" s="31" customFormat="1" ht="26.25" x14ac:dyDescent="0.55000000000000004">
      <c r="A14" s="35" t="s">
        <v>149</v>
      </c>
      <c r="B14" s="35"/>
      <c r="C14" s="36" t="s">
        <v>143</v>
      </c>
      <c r="D14" s="35"/>
      <c r="E14" s="36">
        <v>4947864134400</v>
      </c>
      <c r="F14" s="35"/>
      <c r="G14" s="36">
        <v>43333839180</v>
      </c>
      <c r="H14" s="35"/>
      <c r="I14" s="38">
        <v>37</v>
      </c>
      <c r="J14" s="40"/>
      <c r="K14" s="39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Y14" s="41"/>
    </row>
    <row r="15" spans="1:25" s="31" customFormat="1" ht="26.25" x14ac:dyDescent="0.55000000000000004">
      <c r="A15" s="35" t="s">
        <v>150</v>
      </c>
      <c r="B15" s="35"/>
      <c r="C15" s="36" t="s">
        <v>143</v>
      </c>
      <c r="D15" s="35"/>
      <c r="E15" s="36">
        <v>4947864134400</v>
      </c>
      <c r="F15" s="35"/>
      <c r="G15" s="36">
        <v>43333839180</v>
      </c>
      <c r="H15" s="35"/>
      <c r="I15" s="38">
        <v>37</v>
      </c>
      <c r="J15" s="40"/>
      <c r="K15" s="39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Y15" s="41"/>
    </row>
    <row r="16" spans="1:25" s="31" customFormat="1" ht="26.25" x14ac:dyDescent="0.55000000000000004">
      <c r="A16" s="35" t="s">
        <v>151</v>
      </c>
      <c r="B16" s="35"/>
      <c r="C16" s="36" t="s">
        <v>143</v>
      </c>
      <c r="D16" s="35"/>
      <c r="E16" s="36">
        <v>1939466031800</v>
      </c>
      <c r="F16" s="35"/>
      <c r="G16" s="36">
        <v>18289725836</v>
      </c>
      <c r="H16" s="35"/>
      <c r="I16" s="38">
        <v>37.5</v>
      </c>
      <c r="J16" s="40"/>
      <c r="K16" s="39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Y16" s="41"/>
    </row>
    <row r="17" spans="1:25" s="31" customFormat="1" ht="26.25" x14ac:dyDescent="0.55000000000000004">
      <c r="A17" s="35" t="s">
        <v>152</v>
      </c>
      <c r="B17" s="35"/>
      <c r="C17" s="36" t="s">
        <v>143</v>
      </c>
      <c r="D17" s="35"/>
      <c r="E17" s="36">
        <v>2500000000000</v>
      </c>
      <c r="F17" s="35"/>
      <c r="G17" s="36">
        <v>22726733578</v>
      </c>
      <c r="H17" s="35"/>
      <c r="I17" s="38">
        <v>38.1</v>
      </c>
      <c r="J17" s="40"/>
      <c r="K17" s="39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Y17" s="41"/>
    </row>
    <row r="18" spans="1:25" s="31" customFormat="1" ht="26.25" x14ac:dyDescent="0.55000000000000004">
      <c r="A18" s="35" t="s">
        <v>153</v>
      </c>
      <c r="B18" s="35"/>
      <c r="C18" s="36" t="s">
        <v>143</v>
      </c>
      <c r="D18" s="35"/>
      <c r="E18" s="36">
        <v>1440000000000</v>
      </c>
      <c r="F18" s="35"/>
      <c r="G18" s="36">
        <v>11222010930</v>
      </c>
      <c r="H18" s="35"/>
      <c r="I18" s="38">
        <v>39</v>
      </c>
      <c r="J18" s="40"/>
      <c r="K18" s="39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Y18" s="41"/>
    </row>
    <row r="19" spans="1:25" s="31" customFormat="1" ht="26.25" x14ac:dyDescent="0.55000000000000004">
      <c r="A19" s="35" t="s">
        <v>154</v>
      </c>
      <c r="B19" s="35"/>
      <c r="C19" s="36" t="s">
        <v>143</v>
      </c>
      <c r="D19" s="35"/>
      <c r="E19" s="36">
        <v>15000000000000</v>
      </c>
      <c r="F19" s="35"/>
      <c r="G19" s="36">
        <v>11109859168</v>
      </c>
      <c r="H19" s="35"/>
      <c r="I19" s="38">
        <v>41</v>
      </c>
      <c r="J19" s="40"/>
      <c r="K19" s="39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Y19" s="41"/>
    </row>
    <row r="20" spans="1:25" s="31" customFormat="1" ht="26.25" x14ac:dyDescent="0.55000000000000004">
      <c r="A20" s="35" t="s">
        <v>155</v>
      </c>
      <c r="B20" s="35"/>
      <c r="C20" s="36" t="s">
        <v>143</v>
      </c>
      <c r="D20" s="35"/>
      <c r="E20" s="36">
        <v>4000000000000</v>
      </c>
      <c r="F20" s="35"/>
      <c r="G20" s="36">
        <v>44439436608</v>
      </c>
      <c r="H20" s="35"/>
      <c r="I20" s="38">
        <v>41</v>
      </c>
      <c r="J20" s="40"/>
      <c r="K20" s="39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Y20" s="41"/>
    </row>
    <row r="21" spans="1:25" s="31" customFormat="1" ht="26.25" x14ac:dyDescent="0.55000000000000004">
      <c r="A21" s="35" t="s">
        <v>156</v>
      </c>
      <c r="B21" s="35"/>
      <c r="C21" s="36" t="s">
        <v>143</v>
      </c>
      <c r="D21" s="35"/>
      <c r="E21" s="36">
        <v>4500000000000</v>
      </c>
      <c r="F21" s="35"/>
      <c r="G21" s="36">
        <v>333163664</v>
      </c>
      <c r="H21" s="35"/>
      <c r="I21" s="38">
        <v>43.5</v>
      </c>
      <c r="J21" s="40"/>
      <c r="K21" s="39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Y21" s="41"/>
    </row>
    <row r="22" spans="1:25" s="31" customFormat="1" ht="26.25" x14ac:dyDescent="0.55000000000000004">
      <c r="A22" s="35" t="s">
        <v>157</v>
      </c>
      <c r="B22" s="35"/>
      <c r="C22" s="36" t="s">
        <v>143</v>
      </c>
      <c r="D22" s="35"/>
      <c r="E22" s="36">
        <v>4500000000000</v>
      </c>
      <c r="F22" s="35"/>
      <c r="G22" s="36">
        <v>333163664</v>
      </c>
      <c r="H22" s="35"/>
      <c r="I22" s="38">
        <v>43.5</v>
      </c>
      <c r="J22" s="40"/>
      <c r="K22" s="39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Y22" s="41"/>
    </row>
    <row r="23" spans="1:25" s="31" customFormat="1" ht="26.25" x14ac:dyDescent="0.55000000000000004">
      <c r="A23" s="35" t="s">
        <v>158</v>
      </c>
      <c r="B23" s="35"/>
      <c r="C23" s="36" t="s">
        <v>143</v>
      </c>
      <c r="D23" s="35"/>
      <c r="E23" s="36">
        <v>4500000000000</v>
      </c>
      <c r="F23" s="35"/>
      <c r="G23" s="36">
        <v>333163664</v>
      </c>
      <c r="H23" s="35"/>
      <c r="I23" s="38">
        <v>43.5</v>
      </c>
      <c r="J23" s="40"/>
      <c r="K23" s="39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Y23" s="41"/>
    </row>
    <row r="24" spans="1:25" s="31" customFormat="1" ht="26.25" x14ac:dyDescent="0.55000000000000004">
      <c r="A24" s="35" t="s">
        <v>159</v>
      </c>
      <c r="B24" s="35"/>
      <c r="C24" s="36" t="s">
        <v>143</v>
      </c>
      <c r="D24" s="35"/>
      <c r="E24" s="36">
        <v>1000000000000</v>
      </c>
      <c r="F24" s="35"/>
      <c r="G24" s="36">
        <v>5857696512</v>
      </c>
      <c r="H24" s="35"/>
      <c r="I24" s="38">
        <v>45</v>
      </c>
      <c r="J24" s="40"/>
      <c r="K24" s="39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Y24" s="41"/>
    </row>
    <row r="25" spans="1:25" s="31" customFormat="1" ht="24" x14ac:dyDescent="0.55000000000000004">
      <c r="C25" s="40"/>
      <c r="D25" s="40"/>
      <c r="E25" s="40"/>
      <c r="F25" s="40"/>
      <c r="G25" s="40"/>
      <c r="H25" s="40"/>
      <c r="I25" s="40"/>
      <c r="J25" s="40"/>
      <c r="K25" s="42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Y25" s="41"/>
    </row>
    <row r="26" spans="1:25" s="31" customFormat="1" ht="24" x14ac:dyDescent="0.55000000000000004">
      <c r="C26" s="40"/>
      <c r="D26" s="40"/>
      <c r="E26" s="40"/>
      <c r="F26" s="40"/>
      <c r="G26" s="40"/>
      <c r="H26" s="40"/>
      <c r="I26" s="40"/>
      <c r="J26" s="40"/>
      <c r="K26" s="42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Y26" s="41"/>
    </row>
    <row r="27" spans="1:25" s="31" customFormat="1" ht="24" x14ac:dyDescent="0.55000000000000004">
      <c r="C27" s="40"/>
      <c r="D27" s="40"/>
      <c r="E27" s="40"/>
      <c r="F27" s="40"/>
      <c r="G27" s="40"/>
      <c r="H27" s="40"/>
      <c r="I27" s="40"/>
      <c r="J27" s="40"/>
      <c r="K27" s="42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Y27" s="41"/>
    </row>
    <row r="28" spans="1:25" s="31" customFormat="1" ht="24" x14ac:dyDescent="0.55000000000000004">
      <c r="C28" s="40"/>
      <c r="D28" s="40"/>
      <c r="E28" s="40"/>
      <c r="F28" s="40"/>
      <c r="G28" s="40"/>
      <c r="H28" s="40"/>
      <c r="I28" s="40"/>
      <c r="J28" s="40"/>
      <c r="K28" s="42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Y28" s="41"/>
    </row>
    <row r="29" spans="1:25" s="31" customFormat="1" ht="24" x14ac:dyDescent="0.55000000000000004">
      <c r="C29" s="40"/>
      <c r="D29" s="40"/>
      <c r="E29" s="40"/>
      <c r="F29" s="40"/>
      <c r="G29" s="40"/>
      <c r="H29" s="40"/>
      <c r="I29" s="40"/>
      <c r="J29" s="40"/>
      <c r="K29" s="42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Y29" s="41"/>
    </row>
    <row r="30" spans="1:25" s="31" customFormat="1" ht="24" x14ac:dyDescent="0.55000000000000004">
      <c r="C30" s="40"/>
      <c r="D30" s="40"/>
      <c r="E30" s="40"/>
      <c r="F30" s="40"/>
      <c r="G30" s="40"/>
      <c r="H30" s="40"/>
      <c r="I30" s="40"/>
      <c r="J30" s="40"/>
      <c r="K30" s="42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Y30" s="41"/>
    </row>
    <row r="31" spans="1:25" s="31" customFormat="1" ht="24" x14ac:dyDescent="0.55000000000000004">
      <c r="C31" s="40"/>
      <c r="D31" s="40"/>
      <c r="E31" s="40"/>
      <c r="F31" s="40"/>
      <c r="G31" s="40"/>
      <c r="H31" s="40"/>
      <c r="I31" s="40"/>
      <c r="J31" s="40"/>
      <c r="K31" s="42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Y31" s="41"/>
    </row>
    <row r="32" spans="1:25" s="31" customFormat="1" ht="24" x14ac:dyDescent="0.55000000000000004">
      <c r="C32" s="40"/>
      <c r="D32" s="40"/>
      <c r="E32" s="40"/>
      <c r="F32" s="40"/>
      <c r="G32" s="40"/>
      <c r="H32" s="40"/>
      <c r="I32" s="40"/>
      <c r="J32" s="40"/>
      <c r="K32" s="42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Y32" s="41"/>
    </row>
    <row r="33" spans="3:25" s="31" customFormat="1" ht="24" x14ac:dyDescent="0.55000000000000004">
      <c r="C33" s="40"/>
      <c r="D33" s="40"/>
      <c r="E33" s="40"/>
      <c r="F33" s="40"/>
      <c r="G33" s="40"/>
      <c r="H33" s="40"/>
      <c r="I33" s="40"/>
      <c r="J33" s="40"/>
      <c r="K33" s="42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Y33" s="41"/>
    </row>
    <row r="34" spans="3:25" s="31" customFormat="1" ht="24" x14ac:dyDescent="0.55000000000000004">
      <c r="C34" s="40"/>
      <c r="D34" s="40"/>
      <c r="E34" s="40"/>
      <c r="F34" s="40"/>
      <c r="G34" s="40"/>
      <c r="H34" s="40"/>
      <c r="I34" s="40"/>
      <c r="J34" s="40"/>
      <c r="K34" s="42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Y34" s="41"/>
    </row>
    <row r="35" spans="3:25" s="31" customFormat="1" ht="24" x14ac:dyDescent="0.55000000000000004">
      <c r="C35" s="40"/>
      <c r="D35" s="40"/>
      <c r="E35" s="40"/>
      <c r="F35" s="40"/>
      <c r="G35" s="40"/>
      <c r="H35" s="40"/>
      <c r="I35" s="40"/>
      <c r="J35" s="40"/>
      <c r="K35" s="42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Y35" s="41"/>
    </row>
    <row r="36" spans="3:25" s="31" customFormat="1" ht="24" x14ac:dyDescent="0.55000000000000004">
      <c r="C36" s="40"/>
      <c r="D36" s="40"/>
      <c r="E36" s="40"/>
      <c r="F36" s="40"/>
      <c r="G36" s="40"/>
      <c r="H36" s="40"/>
      <c r="I36" s="40"/>
      <c r="J36" s="40"/>
      <c r="K36" s="42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Y36" s="41"/>
    </row>
    <row r="37" spans="3:25" s="31" customFormat="1" ht="24" x14ac:dyDescent="0.55000000000000004">
      <c r="C37" s="40"/>
      <c r="D37" s="40"/>
      <c r="E37" s="40"/>
      <c r="F37" s="40"/>
      <c r="G37" s="40"/>
      <c r="H37" s="40"/>
      <c r="I37" s="40"/>
      <c r="J37" s="40"/>
      <c r="K37" s="42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Y37" s="41"/>
    </row>
    <row r="38" spans="3:25" s="31" customFormat="1" ht="24" x14ac:dyDescent="0.55000000000000004">
      <c r="C38" s="40"/>
      <c r="D38" s="40"/>
      <c r="E38" s="40"/>
      <c r="F38" s="40"/>
      <c r="G38" s="40"/>
      <c r="H38" s="40"/>
      <c r="I38" s="40"/>
      <c r="J38" s="40"/>
      <c r="K38" s="42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Y38" s="41"/>
    </row>
    <row r="39" spans="3:25" s="31" customFormat="1" ht="24" x14ac:dyDescent="0.55000000000000004">
      <c r="C39" s="40"/>
      <c r="D39" s="40"/>
      <c r="E39" s="40"/>
      <c r="F39" s="40"/>
      <c r="G39" s="40"/>
      <c r="H39" s="40"/>
      <c r="I39" s="40"/>
      <c r="J39" s="40"/>
      <c r="K39" s="42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Y39" s="41"/>
    </row>
    <row r="40" spans="3:25" s="31" customFormat="1" ht="24" x14ac:dyDescent="0.55000000000000004">
      <c r="C40" s="40"/>
      <c r="D40" s="40"/>
      <c r="E40" s="40"/>
      <c r="F40" s="40"/>
      <c r="G40" s="40"/>
      <c r="H40" s="40"/>
      <c r="I40" s="40"/>
      <c r="J40" s="40"/>
      <c r="K40" s="42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Y40" s="41"/>
    </row>
    <row r="41" spans="3:25" s="31" customFormat="1" ht="24" x14ac:dyDescent="0.55000000000000004">
      <c r="C41" s="40"/>
      <c r="D41" s="40"/>
      <c r="E41" s="40"/>
      <c r="F41" s="40"/>
      <c r="G41" s="40"/>
      <c r="H41" s="40"/>
      <c r="I41" s="40"/>
      <c r="J41" s="40"/>
      <c r="K41" s="42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Y41" s="41"/>
    </row>
    <row r="42" spans="3:25" s="31" customFormat="1" ht="24" x14ac:dyDescent="0.55000000000000004">
      <c r="C42" s="40"/>
      <c r="D42" s="40"/>
      <c r="E42" s="40"/>
      <c r="F42" s="40"/>
      <c r="G42" s="40"/>
      <c r="H42" s="40"/>
      <c r="I42" s="40"/>
      <c r="J42" s="40"/>
      <c r="K42" s="42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Y42" s="41"/>
    </row>
    <row r="43" spans="3:25" s="31" customFormat="1" ht="24" x14ac:dyDescent="0.55000000000000004">
      <c r="C43" s="40"/>
      <c r="D43" s="40"/>
      <c r="E43" s="40"/>
      <c r="F43" s="40"/>
      <c r="G43" s="40"/>
      <c r="H43" s="40"/>
      <c r="I43" s="40"/>
      <c r="J43" s="40"/>
      <c r="K43" s="42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Y43" s="41"/>
    </row>
    <row r="44" spans="3:25" s="31" customFormat="1" ht="24" x14ac:dyDescent="0.55000000000000004">
      <c r="C44" s="40"/>
      <c r="D44" s="40"/>
      <c r="E44" s="40"/>
      <c r="F44" s="40"/>
      <c r="G44" s="40"/>
      <c r="H44" s="40"/>
      <c r="I44" s="40"/>
      <c r="J44" s="40"/>
      <c r="K44" s="42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Y44" s="41"/>
    </row>
    <row r="45" spans="3:25" s="31" customFormat="1" ht="24" x14ac:dyDescent="0.55000000000000004">
      <c r="C45" s="40"/>
      <c r="D45" s="40"/>
      <c r="E45" s="40"/>
      <c r="F45" s="40"/>
      <c r="G45" s="40"/>
      <c r="H45" s="40"/>
      <c r="I45" s="40"/>
      <c r="J45" s="40"/>
      <c r="K45" s="42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Y45" s="41"/>
    </row>
    <row r="46" spans="3:25" s="31" customFormat="1" ht="24" x14ac:dyDescent="0.55000000000000004">
      <c r="C46" s="40"/>
      <c r="D46" s="40"/>
      <c r="E46" s="40"/>
      <c r="F46" s="40"/>
      <c r="G46" s="40"/>
      <c r="H46" s="40"/>
      <c r="I46" s="40"/>
      <c r="J46" s="40"/>
      <c r="K46" s="42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Y46" s="41"/>
    </row>
    <row r="47" spans="3:25" s="31" customFormat="1" ht="24" x14ac:dyDescent="0.55000000000000004">
      <c r="C47" s="40"/>
      <c r="D47" s="40"/>
      <c r="E47" s="40"/>
      <c r="F47" s="40"/>
      <c r="G47" s="40"/>
      <c r="H47" s="40"/>
      <c r="I47" s="40"/>
      <c r="J47" s="40"/>
      <c r="K47" s="42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Y47" s="41"/>
    </row>
    <row r="48" spans="3:25" s="31" customFormat="1" ht="24" x14ac:dyDescent="0.55000000000000004">
      <c r="C48" s="40"/>
      <c r="D48" s="40"/>
      <c r="E48" s="40"/>
      <c r="F48" s="40"/>
      <c r="G48" s="40"/>
      <c r="H48" s="40"/>
      <c r="I48" s="40"/>
      <c r="J48" s="40"/>
      <c r="K48" s="42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Y48" s="41"/>
    </row>
    <row r="49" spans="3:25" s="31" customFormat="1" ht="24" x14ac:dyDescent="0.55000000000000004">
      <c r="C49" s="40"/>
      <c r="D49" s="40"/>
      <c r="E49" s="40"/>
      <c r="F49" s="40"/>
      <c r="G49" s="40"/>
      <c r="H49" s="40"/>
      <c r="I49" s="40"/>
      <c r="J49" s="40"/>
      <c r="K49" s="42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Y49" s="41"/>
    </row>
    <row r="50" spans="3:25" s="31" customFormat="1" ht="24" x14ac:dyDescent="0.55000000000000004">
      <c r="C50" s="40"/>
      <c r="D50" s="40"/>
      <c r="E50" s="40"/>
      <c r="F50" s="40"/>
      <c r="G50" s="40"/>
      <c r="H50" s="40"/>
      <c r="I50" s="40"/>
      <c r="J50" s="40"/>
      <c r="K50" s="42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Y50" s="41"/>
    </row>
    <row r="51" spans="3:25" s="31" customFormat="1" ht="24" x14ac:dyDescent="0.55000000000000004">
      <c r="C51" s="40"/>
      <c r="D51" s="40"/>
      <c r="E51" s="40"/>
      <c r="F51" s="40"/>
      <c r="G51" s="40"/>
      <c r="H51" s="40"/>
      <c r="I51" s="40"/>
      <c r="J51" s="40"/>
      <c r="K51" s="42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Y51" s="41"/>
    </row>
    <row r="52" spans="3:25" s="31" customFormat="1" ht="24" x14ac:dyDescent="0.55000000000000004">
      <c r="C52" s="40"/>
      <c r="D52" s="40"/>
      <c r="E52" s="40"/>
      <c r="F52" s="40"/>
      <c r="G52" s="40"/>
      <c r="H52" s="40"/>
      <c r="I52" s="40"/>
      <c r="J52" s="40"/>
      <c r="K52" s="42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Y52" s="41"/>
    </row>
    <row r="53" spans="3:25" s="31" customFormat="1" ht="24" x14ac:dyDescent="0.55000000000000004">
      <c r="C53" s="40"/>
      <c r="D53" s="40"/>
      <c r="E53" s="40"/>
      <c r="F53" s="40"/>
      <c r="G53" s="40"/>
      <c r="H53" s="40"/>
      <c r="I53" s="40"/>
      <c r="J53" s="40"/>
      <c r="K53" s="42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Y53" s="41"/>
    </row>
    <row r="54" spans="3:25" s="31" customFormat="1" ht="24" x14ac:dyDescent="0.55000000000000004">
      <c r="C54" s="40"/>
      <c r="D54" s="40"/>
      <c r="E54" s="40"/>
      <c r="F54" s="40"/>
      <c r="G54" s="40"/>
      <c r="H54" s="40"/>
      <c r="I54" s="40"/>
      <c r="J54" s="40"/>
      <c r="K54" s="42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Y54" s="41"/>
    </row>
    <row r="55" spans="3:25" s="31" customFormat="1" ht="24" x14ac:dyDescent="0.55000000000000004">
      <c r="C55" s="40"/>
      <c r="D55" s="40"/>
      <c r="E55" s="40"/>
      <c r="F55" s="40"/>
      <c r="G55" s="40"/>
      <c r="H55" s="40"/>
      <c r="I55" s="40"/>
      <c r="J55" s="40"/>
      <c r="K55" s="42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Y55" s="41"/>
    </row>
    <row r="56" spans="3:25" s="31" customFormat="1" ht="24" x14ac:dyDescent="0.55000000000000004">
      <c r="C56" s="40"/>
      <c r="D56" s="40"/>
      <c r="E56" s="40"/>
      <c r="F56" s="40"/>
      <c r="G56" s="40"/>
      <c r="H56" s="40"/>
      <c r="I56" s="40"/>
      <c r="J56" s="40"/>
      <c r="K56" s="42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Y56" s="41"/>
    </row>
    <row r="57" spans="3:25" s="31" customFormat="1" ht="24" x14ac:dyDescent="0.55000000000000004">
      <c r="C57" s="40"/>
      <c r="D57" s="40"/>
      <c r="E57" s="40"/>
      <c r="F57" s="40"/>
      <c r="G57" s="40"/>
      <c r="H57" s="40"/>
      <c r="I57" s="40"/>
      <c r="J57" s="40"/>
      <c r="K57" s="42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Y57" s="41"/>
    </row>
    <row r="58" spans="3:25" s="31" customFormat="1" ht="24" x14ac:dyDescent="0.55000000000000004">
      <c r="C58" s="40"/>
      <c r="D58" s="40"/>
      <c r="E58" s="40"/>
      <c r="F58" s="40"/>
      <c r="G58" s="40"/>
      <c r="H58" s="40"/>
      <c r="I58" s="40"/>
      <c r="J58" s="40"/>
      <c r="K58" s="42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Y58" s="41"/>
    </row>
    <row r="59" spans="3:25" s="31" customFormat="1" ht="24" x14ac:dyDescent="0.55000000000000004">
      <c r="C59" s="40"/>
      <c r="D59" s="40"/>
      <c r="E59" s="40"/>
      <c r="F59" s="40"/>
      <c r="G59" s="40"/>
      <c r="H59" s="40"/>
      <c r="I59" s="40"/>
      <c r="J59" s="40"/>
      <c r="K59" s="42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Y59" s="41"/>
    </row>
    <row r="60" spans="3:25" s="31" customFormat="1" ht="24" x14ac:dyDescent="0.55000000000000004">
      <c r="C60" s="40"/>
      <c r="D60" s="40"/>
      <c r="E60" s="40"/>
      <c r="F60" s="40"/>
      <c r="G60" s="40"/>
      <c r="H60" s="40"/>
      <c r="I60" s="40"/>
      <c r="J60" s="40"/>
      <c r="K60" s="42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Y60" s="41"/>
    </row>
    <row r="61" spans="3:25" s="31" customFormat="1" ht="24" x14ac:dyDescent="0.55000000000000004">
      <c r="C61" s="40"/>
      <c r="D61" s="40"/>
      <c r="E61" s="40"/>
      <c r="F61" s="40"/>
      <c r="G61" s="40"/>
      <c r="H61" s="40"/>
      <c r="I61" s="40"/>
      <c r="J61" s="40"/>
      <c r="K61" s="42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Y61" s="41"/>
    </row>
    <row r="62" spans="3:25" s="31" customFormat="1" ht="24" x14ac:dyDescent="0.55000000000000004">
      <c r="C62" s="40"/>
      <c r="D62" s="40"/>
      <c r="E62" s="40"/>
      <c r="F62" s="40"/>
      <c r="G62" s="40"/>
      <c r="H62" s="40"/>
      <c r="I62" s="40"/>
      <c r="J62" s="40"/>
      <c r="K62" s="42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Y62" s="41"/>
    </row>
    <row r="63" spans="3:25" s="31" customFormat="1" ht="24" x14ac:dyDescent="0.55000000000000004">
      <c r="C63" s="40"/>
      <c r="D63" s="40"/>
      <c r="E63" s="40"/>
      <c r="F63" s="40"/>
      <c r="G63" s="40"/>
      <c r="H63" s="40"/>
      <c r="I63" s="40"/>
      <c r="J63" s="40"/>
      <c r="K63" s="42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Y63" s="41"/>
    </row>
    <row r="64" spans="3:25" s="31" customFormat="1" ht="24" x14ac:dyDescent="0.55000000000000004">
      <c r="C64" s="40"/>
      <c r="D64" s="40"/>
      <c r="E64" s="40"/>
      <c r="F64" s="40"/>
      <c r="G64" s="40"/>
      <c r="H64" s="40"/>
      <c r="I64" s="40"/>
      <c r="J64" s="40"/>
      <c r="K64" s="42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Y64" s="41"/>
    </row>
    <row r="65" spans="1:25" s="31" customFormat="1" ht="24" x14ac:dyDescent="0.55000000000000004">
      <c r="C65" s="40"/>
      <c r="D65" s="40"/>
      <c r="E65" s="40"/>
      <c r="F65" s="40"/>
      <c r="G65" s="40"/>
      <c r="H65" s="40"/>
      <c r="I65" s="40"/>
      <c r="J65" s="40"/>
      <c r="K65" s="42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Y65" s="41"/>
    </row>
    <row r="66" spans="1:25" s="31" customFormat="1" ht="24" x14ac:dyDescent="0.55000000000000004">
      <c r="C66" s="40"/>
      <c r="D66" s="40"/>
      <c r="E66" s="40"/>
      <c r="F66" s="40"/>
      <c r="G66" s="40"/>
      <c r="H66" s="40"/>
      <c r="I66" s="40"/>
      <c r="J66" s="40"/>
      <c r="K66" s="42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Y66" s="41"/>
    </row>
    <row r="67" spans="1:25" s="31" customFormat="1" ht="24" x14ac:dyDescent="0.55000000000000004">
      <c r="C67" s="40"/>
      <c r="D67" s="40"/>
      <c r="E67" s="40"/>
      <c r="F67" s="40"/>
      <c r="G67" s="40"/>
      <c r="H67" s="40"/>
      <c r="I67" s="40"/>
      <c r="J67" s="40"/>
      <c r="K67" s="42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Y67" s="41"/>
    </row>
    <row r="68" spans="1:25" s="31" customFormat="1" ht="24" x14ac:dyDescent="0.55000000000000004">
      <c r="C68" s="40"/>
      <c r="D68" s="40"/>
      <c r="E68" s="40"/>
      <c r="F68" s="40"/>
      <c r="G68" s="40"/>
      <c r="H68" s="40"/>
      <c r="I68" s="40"/>
      <c r="J68" s="40"/>
      <c r="K68" s="42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Y68" s="41"/>
    </row>
    <row r="69" spans="1:25" s="31" customFormat="1" ht="24" x14ac:dyDescent="0.55000000000000004">
      <c r="C69" s="40"/>
      <c r="D69" s="40"/>
      <c r="E69" s="40"/>
      <c r="F69" s="40"/>
      <c r="G69" s="40"/>
      <c r="H69" s="40"/>
      <c r="I69" s="40"/>
      <c r="J69" s="40"/>
      <c r="K69" s="42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Y69" s="41"/>
    </row>
    <row r="70" spans="1:25" s="31" customFormat="1" ht="24" x14ac:dyDescent="0.55000000000000004">
      <c r="C70" s="40"/>
      <c r="D70" s="40"/>
      <c r="E70" s="40"/>
      <c r="F70" s="40"/>
      <c r="G70" s="40"/>
      <c r="H70" s="40"/>
      <c r="I70" s="40"/>
      <c r="J70" s="40"/>
      <c r="K70" s="42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Y70" s="41"/>
    </row>
    <row r="71" spans="1:25" s="31" customFormat="1" ht="24" x14ac:dyDescent="0.55000000000000004">
      <c r="C71" s="40"/>
      <c r="D71" s="40"/>
      <c r="E71" s="40"/>
      <c r="F71" s="40"/>
      <c r="G71" s="40"/>
      <c r="H71" s="40"/>
      <c r="I71" s="40"/>
      <c r="J71" s="40"/>
      <c r="K71" s="42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Y71" s="41"/>
    </row>
    <row r="72" spans="1:25" s="31" customFormat="1" ht="24" x14ac:dyDescent="0.55000000000000004">
      <c r="C72" s="40"/>
      <c r="D72" s="40"/>
      <c r="E72" s="40"/>
      <c r="F72" s="40"/>
      <c r="G72" s="40"/>
      <c r="H72" s="40"/>
      <c r="I72" s="40"/>
      <c r="J72" s="40"/>
      <c r="K72" s="42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Y72" s="41"/>
    </row>
    <row r="73" spans="1:25" s="31" customFormat="1" ht="24" x14ac:dyDescent="0.55000000000000004">
      <c r="C73" s="40"/>
      <c r="D73" s="40"/>
      <c r="E73" s="40"/>
      <c r="F73" s="40"/>
      <c r="G73" s="40"/>
      <c r="H73" s="40"/>
      <c r="I73" s="40"/>
      <c r="J73" s="40"/>
      <c r="K73" s="42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Y73" s="41"/>
    </row>
    <row r="74" spans="1:25" s="31" customFormat="1" ht="24" x14ac:dyDescent="0.55000000000000004">
      <c r="C74" s="40"/>
      <c r="D74" s="40"/>
      <c r="E74" s="40"/>
      <c r="F74" s="40"/>
      <c r="G74" s="40"/>
      <c r="H74" s="40"/>
      <c r="I74" s="40"/>
      <c r="J74" s="40"/>
      <c r="K74" s="42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Y74" s="41"/>
    </row>
    <row r="75" spans="1:25" s="31" customFormat="1" ht="24" x14ac:dyDescent="0.55000000000000004">
      <c r="C75" s="40"/>
      <c r="D75" s="40"/>
      <c r="E75" s="40"/>
      <c r="F75" s="40"/>
      <c r="G75" s="40"/>
      <c r="H75" s="40"/>
      <c r="I75" s="40"/>
      <c r="J75" s="40"/>
      <c r="K75" s="42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Y75" s="41"/>
    </row>
    <row r="76" spans="1:25" s="31" customFormat="1" ht="24" x14ac:dyDescent="0.55000000000000004">
      <c r="C76" s="40"/>
      <c r="D76" s="40"/>
      <c r="E76" s="40"/>
      <c r="F76" s="40"/>
      <c r="G76" s="40"/>
      <c r="H76" s="40"/>
      <c r="I76" s="40"/>
      <c r="J76" s="40"/>
      <c r="K76" s="42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Y76" s="41"/>
    </row>
    <row r="77" spans="1:25" ht="24" x14ac:dyDescent="0.55000000000000004">
      <c r="A77" s="43"/>
      <c r="C77" s="44"/>
      <c r="E77" s="44"/>
      <c r="G77" s="44"/>
      <c r="I77" s="44"/>
      <c r="K77" s="45"/>
    </row>
    <row r="78" spans="1:25" x14ac:dyDescent="0.45">
      <c r="I78" s="46"/>
    </row>
    <row r="79" spans="1:25" x14ac:dyDescent="0.45">
      <c r="I79" s="46"/>
    </row>
    <row r="80" spans="1:25" x14ac:dyDescent="0.45">
      <c r="I80" s="46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V15"/>
  <sheetViews>
    <sheetView rightToLeft="1" topLeftCell="A3" workbookViewId="0">
      <selection activeCell="S15" sqref="S15"/>
    </sheetView>
  </sheetViews>
  <sheetFormatPr defaultRowHeight="18.75" x14ac:dyDescent="0.45"/>
  <cols>
    <col min="1" max="1" width="30.7109375" style="1" bestFit="1" customWidth="1"/>
    <col min="2" max="2" width="1" style="1" customWidth="1"/>
    <col min="3" max="3" width="20" style="1" customWidth="1"/>
    <col min="4" max="4" width="1" style="1" customWidth="1"/>
    <col min="5" max="5" width="35" style="1" customWidth="1"/>
    <col min="6" max="6" width="1" style="1" customWidth="1"/>
    <col min="7" max="7" width="24" style="1" customWidth="1"/>
    <col min="8" max="8" width="1" style="1" customWidth="1"/>
    <col min="9" max="9" width="23" style="1" customWidth="1"/>
    <col min="10" max="10" width="1" style="1" customWidth="1"/>
    <col min="11" max="11" width="22" style="1" customWidth="1"/>
    <col min="12" max="12" width="1" style="1" customWidth="1"/>
    <col min="13" max="13" width="24" style="1" customWidth="1"/>
    <col min="14" max="14" width="1" style="1" customWidth="1"/>
    <col min="15" max="15" width="23" style="1" customWidth="1"/>
    <col min="16" max="16" width="1" style="1" customWidth="1"/>
    <col min="17" max="17" width="22" style="1" customWidth="1"/>
    <col min="18" max="18" width="1" style="1" customWidth="1"/>
    <col min="19" max="19" width="24" style="1" customWidth="1"/>
    <col min="20" max="20" width="1" style="1" customWidth="1"/>
    <col min="21" max="21" width="9.140625" style="1" customWidth="1"/>
    <col min="22" max="16384" width="9.140625" style="1"/>
  </cols>
  <sheetData>
    <row r="2" spans="1:22" s="4" customFormat="1" ht="26.25" x14ac:dyDescent="0.45">
      <c r="A2" s="71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  <c r="N2" s="71" t="s">
        <v>0</v>
      </c>
      <c r="O2" s="71" t="s">
        <v>0</v>
      </c>
      <c r="P2" s="71" t="s">
        <v>0</v>
      </c>
      <c r="Q2" s="71" t="s">
        <v>0</v>
      </c>
      <c r="R2" s="71" t="s">
        <v>0</v>
      </c>
      <c r="S2" s="71" t="s">
        <v>0</v>
      </c>
    </row>
    <row r="3" spans="1:22" s="4" customFormat="1" ht="26.25" x14ac:dyDescent="0.45">
      <c r="A3" s="71" t="s">
        <v>80</v>
      </c>
      <c r="B3" s="71" t="s">
        <v>80</v>
      </c>
      <c r="C3" s="71" t="s">
        <v>80</v>
      </c>
      <c r="D3" s="71" t="s">
        <v>80</v>
      </c>
      <c r="E3" s="71" t="s">
        <v>80</v>
      </c>
      <c r="F3" s="71" t="s">
        <v>80</v>
      </c>
      <c r="G3" s="71" t="s">
        <v>80</v>
      </c>
      <c r="H3" s="71" t="s">
        <v>80</v>
      </c>
      <c r="I3" s="71" t="s">
        <v>80</v>
      </c>
      <c r="J3" s="71" t="s">
        <v>80</v>
      </c>
      <c r="K3" s="71" t="s">
        <v>80</v>
      </c>
      <c r="L3" s="71" t="s">
        <v>80</v>
      </c>
      <c r="M3" s="71" t="s">
        <v>80</v>
      </c>
      <c r="N3" s="71" t="s">
        <v>80</v>
      </c>
      <c r="O3" s="71" t="s">
        <v>80</v>
      </c>
      <c r="P3" s="71" t="s">
        <v>80</v>
      </c>
      <c r="Q3" s="71" t="s">
        <v>80</v>
      </c>
      <c r="R3" s="71" t="s">
        <v>80</v>
      </c>
      <c r="S3" s="71" t="s">
        <v>80</v>
      </c>
    </row>
    <row r="4" spans="1:22" s="4" customFormat="1" ht="26.25" x14ac:dyDescent="0.45">
      <c r="A4" s="71" t="s">
        <v>2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  <c r="N4" s="71" t="s">
        <v>2</v>
      </c>
      <c r="O4" s="71" t="s">
        <v>2</v>
      </c>
      <c r="P4" s="71" t="s">
        <v>2</v>
      </c>
      <c r="Q4" s="71" t="s">
        <v>2</v>
      </c>
      <c r="R4" s="71" t="s">
        <v>2</v>
      </c>
      <c r="S4" s="71" t="s">
        <v>2</v>
      </c>
    </row>
    <row r="5" spans="1:22" s="48" customFormat="1" ht="28.5" x14ac:dyDescent="0.25">
      <c r="A5" s="72" t="s">
        <v>107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47"/>
      <c r="U5" s="47"/>
      <c r="V5" s="47"/>
    </row>
    <row r="6" spans="1:22" s="4" customFormat="1" ht="26.25" x14ac:dyDescent="0.45">
      <c r="A6" s="70" t="s">
        <v>3</v>
      </c>
      <c r="C6" s="70" t="s">
        <v>88</v>
      </c>
      <c r="D6" s="70" t="s">
        <v>88</v>
      </c>
      <c r="E6" s="70" t="s">
        <v>88</v>
      </c>
      <c r="F6" s="70" t="s">
        <v>88</v>
      </c>
      <c r="G6" s="70" t="s">
        <v>88</v>
      </c>
      <c r="I6" s="70" t="s">
        <v>134</v>
      </c>
      <c r="J6" s="70" t="s">
        <v>82</v>
      </c>
      <c r="K6" s="70" t="s">
        <v>82</v>
      </c>
      <c r="L6" s="70" t="s">
        <v>82</v>
      </c>
      <c r="M6" s="70" t="s">
        <v>82</v>
      </c>
      <c r="O6" s="70" t="s">
        <v>160</v>
      </c>
      <c r="P6" s="70" t="s">
        <v>83</v>
      </c>
      <c r="Q6" s="70" t="s">
        <v>83</v>
      </c>
      <c r="R6" s="70" t="s">
        <v>83</v>
      </c>
      <c r="S6" s="70" t="s">
        <v>83</v>
      </c>
    </row>
    <row r="7" spans="1:22" s="4" customFormat="1" ht="26.25" x14ac:dyDescent="0.45">
      <c r="A7" s="70" t="s">
        <v>3</v>
      </c>
      <c r="C7" s="8" t="s">
        <v>89</v>
      </c>
      <c r="E7" s="8" t="s">
        <v>90</v>
      </c>
      <c r="G7" s="8" t="s">
        <v>91</v>
      </c>
      <c r="I7" s="8" t="s">
        <v>92</v>
      </c>
      <c r="K7" s="8" t="s">
        <v>86</v>
      </c>
      <c r="M7" s="8" t="s">
        <v>93</v>
      </c>
      <c r="O7" s="8" t="s">
        <v>92</v>
      </c>
      <c r="Q7" s="8" t="s">
        <v>86</v>
      </c>
      <c r="S7" s="8" t="s">
        <v>93</v>
      </c>
    </row>
    <row r="8" spans="1:22" s="4" customFormat="1" ht="21" x14ac:dyDescent="0.55000000000000004">
      <c r="A8" s="9" t="s">
        <v>18</v>
      </c>
      <c r="C8" s="3" t="s">
        <v>94</v>
      </c>
      <c r="D8" s="3"/>
      <c r="E8" s="10">
        <v>768340025</v>
      </c>
      <c r="F8" s="3"/>
      <c r="G8" s="10">
        <v>166</v>
      </c>
      <c r="H8" s="3"/>
      <c r="I8" s="27">
        <v>0</v>
      </c>
      <c r="J8" s="27"/>
      <c r="K8" s="27">
        <v>0</v>
      </c>
      <c r="L8" s="27"/>
      <c r="M8" s="27">
        <f>I8-K8</f>
        <v>0</v>
      </c>
      <c r="N8" s="27"/>
      <c r="O8" s="27">
        <v>127544444150</v>
      </c>
      <c r="P8" s="27"/>
      <c r="Q8" s="27">
        <v>0</v>
      </c>
      <c r="R8" s="27"/>
      <c r="S8" s="27">
        <f>O8-Q8</f>
        <v>127544444150</v>
      </c>
    </row>
    <row r="9" spans="1:22" s="4" customFormat="1" ht="21" x14ac:dyDescent="0.55000000000000004">
      <c r="A9" s="9" t="s">
        <v>35</v>
      </c>
      <c r="C9" s="3" t="s">
        <v>95</v>
      </c>
      <c r="D9" s="3"/>
      <c r="E9" s="10">
        <v>977659062</v>
      </c>
      <c r="F9" s="3"/>
      <c r="G9" s="10">
        <v>850</v>
      </c>
      <c r="H9" s="3"/>
      <c r="I9" s="27">
        <v>0</v>
      </c>
      <c r="J9" s="27"/>
      <c r="K9" s="27">
        <v>0</v>
      </c>
      <c r="L9" s="27"/>
      <c r="M9" s="27">
        <f t="shared" ref="M9:M12" si="0">I9-K9</f>
        <v>0</v>
      </c>
      <c r="N9" s="27"/>
      <c r="O9" s="27">
        <v>831010202700</v>
      </c>
      <c r="P9" s="27"/>
      <c r="Q9" s="27">
        <v>44701132096</v>
      </c>
      <c r="R9" s="27"/>
      <c r="S9" s="27">
        <f t="shared" ref="S9:S12" si="1">O9-Q9</f>
        <v>786309070604</v>
      </c>
    </row>
    <row r="10" spans="1:22" s="4" customFormat="1" ht="21" x14ac:dyDescent="0.55000000000000004">
      <c r="A10" s="9" t="s">
        <v>40</v>
      </c>
      <c r="C10" s="3" t="s">
        <v>96</v>
      </c>
      <c r="D10" s="3"/>
      <c r="E10" s="10">
        <v>1068395505</v>
      </c>
      <c r="F10" s="3"/>
      <c r="G10" s="10">
        <v>400</v>
      </c>
      <c r="H10" s="3"/>
      <c r="I10" s="27">
        <v>0</v>
      </c>
      <c r="J10" s="27"/>
      <c r="K10" s="27">
        <v>0</v>
      </c>
      <c r="L10" s="27"/>
      <c r="M10" s="27">
        <f t="shared" si="0"/>
        <v>0</v>
      </c>
      <c r="N10" s="27"/>
      <c r="O10" s="27">
        <v>427358202000</v>
      </c>
      <c r="P10" s="27"/>
      <c r="Q10" s="27">
        <v>45040202662</v>
      </c>
      <c r="R10" s="27"/>
      <c r="S10" s="27">
        <f>O10-Q10</f>
        <v>382317999338</v>
      </c>
    </row>
    <row r="11" spans="1:22" s="4" customFormat="1" ht="21" x14ac:dyDescent="0.55000000000000004">
      <c r="A11" s="9" t="s">
        <v>97</v>
      </c>
      <c r="C11" s="3" t="s">
        <v>98</v>
      </c>
      <c r="D11" s="3"/>
      <c r="E11" s="10">
        <v>20058877</v>
      </c>
      <c r="F11" s="3"/>
      <c r="G11" s="10">
        <v>500</v>
      </c>
      <c r="H11" s="3"/>
      <c r="I11" s="27">
        <v>0</v>
      </c>
      <c r="J11" s="27"/>
      <c r="K11" s="27">
        <v>0</v>
      </c>
      <c r="L11" s="27"/>
      <c r="M11" s="27">
        <f t="shared" si="0"/>
        <v>0</v>
      </c>
      <c r="N11" s="27"/>
      <c r="O11" s="27">
        <v>10029438500</v>
      </c>
      <c r="P11" s="27"/>
      <c r="Q11" s="27">
        <v>395898888</v>
      </c>
      <c r="R11" s="27"/>
      <c r="S11" s="27">
        <f t="shared" si="1"/>
        <v>9633539612</v>
      </c>
    </row>
    <row r="12" spans="1:22" s="4" customFormat="1" ht="21" x14ac:dyDescent="0.55000000000000004">
      <c r="A12" s="9" t="s">
        <v>42</v>
      </c>
      <c r="C12" s="3" t="s">
        <v>99</v>
      </c>
      <c r="D12" s="3"/>
      <c r="E12" s="10">
        <v>114386196</v>
      </c>
      <c r="F12" s="3"/>
      <c r="G12" s="10">
        <v>1177</v>
      </c>
      <c r="H12" s="3"/>
      <c r="I12" s="27">
        <v>0</v>
      </c>
      <c r="J12" s="27"/>
      <c r="K12" s="27">
        <v>0</v>
      </c>
      <c r="L12" s="27"/>
      <c r="M12" s="27">
        <f t="shared" si="0"/>
        <v>0</v>
      </c>
      <c r="N12" s="27"/>
      <c r="O12" s="27">
        <v>134632552692</v>
      </c>
      <c r="P12" s="27"/>
      <c r="Q12" s="27">
        <v>0</v>
      </c>
      <c r="R12" s="27"/>
      <c r="S12" s="27">
        <f t="shared" si="1"/>
        <v>134632552692</v>
      </c>
    </row>
    <row r="13" spans="1:22" s="13" customFormat="1" ht="24" x14ac:dyDescent="0.25">
      <c r="A13" s="13" t="s">
        <v>47</v>
      </c>
      <c r="C13" s="13" t="s">
        <v>47</v>
      </c>
      <c r="E13" s="13" t="s">
        <v>47</v>
      </c>
      <c r="G13" s="13" t="s">
        <v>47</v>
      </c>
      <c r="I13" s="14">
        <f>SUM(I8:I12)</f>
        <v>0</v>
      </c>
      <c r="K13" s="14">
        <f>SUM(K8:K12)</f>
        <v>0</v>
      </c>
      <c r="M13" s="14">
        <f>SUM(M8:M12)</f>
        <v>0</v>
      </c>
      <c r="O13" s="14">
        <f>SUM(O8:O12)</f>
        <v>1530574840042</v>
      </c>
      <c r="Q13" s="14">
        <f>SUM(Q8:Q12)</f>
        <v>90137233646</v>
      </c>
      <c r="S13" s="14">
        <f>SUM(S8:S12)</f>
        <v>1440437606396</v>
      </c>
    </row>
    <row r="15" spans="1:22" x14ac:dyDescent="0.45">
      <c r="S15" s="51"/>
    </row>
  </sheetData>
  <mergeCells count="8">
    <mergeCell ref="A5:S5"/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21"/>
  <sheetViews>
    <sheetView rightToLeft="1" workbookViewId="0">
      <selection activeCell="C20" sqref="C20"/>
    </sheetView>
  </sheetViews>
  <sheetFormatPr defaultRowHeight="18.75" x14ac:dyDescent="0.45"/>
  <cols>
    <col min="1" max="1" width="32.28515625" style="1" bestFit="1" customWidth="1"/>
    <col min="2" max="2" width="1" style="1" customWidth="1"/>
    <col min="3" max="3" width="23" style="1" customWidth="1"/>
    <col min="4" max="4" width="1" style="1" customWidth="1"/>
    <col min="5" max="5" width="23" style="1" customWidth="1"/>
    <col min="6" max="6" width="1" style="1" customWidth="1"/>
    <col min="7" max="7" width="23" style="1" customWidth="1"/>
    <col min="8" max="8" width="1" style="1" customWidth="1"/>
    <col min="9" max="9" width="23" style="1" customWidth="1"/>
    <col min="10" max="10" width="1" style="1" customWidth="1"/>
    <col min="11" max="11" width="23" style="1" customWidth="1"/>
    <col min="12" max="12" width="1" style="1" customWidth="1"/>
    <col min="13" max="13" width="23" style="1" customWidth="1"/>
    <col min="14" max="14" width="1" style="1" customWidth="1"/>
    <col min="15" max="15" width="9.140625" style="1" customWidth="1"/>
    <col min="16" max="16384" width="9.140625" style="1"/>
  </cols>
  <sheetData>
    <row r="2" spans="1:13" s="4" customFormat="1" ht="26.25" x14ac:dyDescent="0.45">
      <c r="A2" s="71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</row>
    <row r="3" spans="1:13" s="4" customFormat="1" ht="26.25" x14ac:dyDescent="0.45">
      <c r="A3" s="71" t="s">
        <v>80</v>
      </c>
      <c r="B3" s="71" t="s">
        <v>80</v>
      </c>
      <c r="C3" s="71" t="s">
        <v>80</v>
      </c>
      <c r="D3" s="71" t="s">
        <v>80</v>
      </c>
      <c r="E3" s="71" t="s">
        <v>80</v>
      </c>
      <c r="F3" s="71" t="s">
        <v>80</v>
      </c>
      <c r="G3" s="71" t="s">
        <v>80</v>
      </c>
      <c r="H3" s="71" t="s">
        <v>80</v>
      </c>
      <c r="I3" s="71" t="s">
        <v>80</v>
      </c>
      <c r="J3" s="71" t="s">
        <v>80</v>
      </c>
      <c r="K3" s="71" t="s">
        <v>80</v>
      </c>
      <c r="L3" s="71" t="s">
        <v>80</v>
      </c>
      <c r="M3" s="71" t="s">
        <v>80</v>
      </c>
    </row>
    <row r="4" spans="1:13" s="4" customFormat="1" ht="26.25" x14ac:dyDescent="0.45">
      <c r="A4" s="71" t="s">
        <v>2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</row>
    <row r="5" spans="1:13" s="27" customFormat="1" ht="28.5" x14ac:dyDescent="0.25">
      <c r="A5" s="72" t="s">
        <v>161</v>
      </c>
      <c r="B5" s="72"/>
      <c r="C5" s="72"/>
      <c r="D5" s="72"/>
      <c r="E5" s="72"/>
      <c r="F5" s="72"/>
      <c r="G5" s="72"/>
      <c r="H5" s="16"/>
      <c r="I5" s="16"/>
      <c r="J5" s="16"/>
      <c r="K5" s="16"/>
      <c r="L5" s="16"/>
    </row>
    <row r="6" spans="1:13" s="4" customFormat="1" ht="27" thickBot="1" x14ac:dyDescent="0.5">
      <c r="A6" s="70" t="s">
        <v>81</v>
      </c>
      <c r="B6" s="70" t="s">
        <v>81</v>
      </c>
      <c r="C6" s="70" t="s">
        <v>134</v>
      </c>
      <c r="D6" s="70" t="s">
        <v>82</v>
      </c>
      <c r="E6" s="70" t="s">
        <v>82</v>
      </c>
      <c r="F6" s="70" t="s">
        <v>82</v>
      </c>
      <c r="G6" s="70" t="s">
        <v>82</v>
      </c>
      <c r="I6" s="70" t="s">
        <v>135</v>
      </c>
      <c r="J6" s="70" t="s">
        <v>83</v>
      </c>
      <c r="K6" s="70" t="s">
        <v>83</v>
      </c>
      <c r="L6" s="70" t="s">
        <v>83</v>
      </c>
      <c r="M6" s="70" t="s">
        <v>83</v>
      </c>
    </row>
    <row r="7" spans="1:13" s="4" customFormat="1" ht="27" thickBot="1" x14ac:dyDescent="0.5">
      <c r="A7" s="8" t="s">
        <v>84</v>
      </c>
      <c r="C7" s="8" t="s">
        <v>85</v>
      </c>
      <c r="E7" s="8" t="s">
        <v>86</v>
      </c>
      <c r="G7" s="8" t="s">
        <v>87</v>
      </c>
      <c r="I7" s="8" t="s">
        <v>85</v>
      </c>
      <c r="K7" s="8" t="s">
        <v>86</v>
      </c>
      <c r="M7" s="8" t="s">
        <v>87</v>
      </c>
    </row>
    <row r="8" spans="1:13" s="4" customFormat="1" ht="21" x14ac:dyDescent="0.55000000000000004">
      <c r="A8" s="21" t="s">
        <v>66</v>
      </c>
      <c r="C8" s="27">
        <v>3113017968</v>
      </c>
      <c r="D8" s="27"/>
      <c r="E8" s="27">
        <v>0</v>
      </c>
      <c r="F8" s="27"/>
      <c r="G8" s="27">
        <f>C8-E8</f>
        <v>3113017968</v>
      </c>
      <c r="H8" s="27"/>
      <c r="I8" s="27">
        <v>3113017968</v>
      </c>
      <c r="J8" s="27"/>
      <c r="K8" s="27">
        <v>0</v>
      </c>
      <c r="L8" s="27"/>
      <c r="M8" s="27">
        <f>I8-K8</f>
        <v>3113017968</v>
      </c>
    </row>
    <row r="9" spans="1:13" s="4" customFormat="1" ht="21" x14ac:dyDescent="0.55000000000000004">
      <c r="A9" s="21" t="s">
        <v>65</v>
      </c>
      <c r="C9" s="27">
        <v>10871827477</v>
      </c>
      <c r="D9" s="27"/>
      <c r="E9" s="27">
        <v>0</v>
      </c>
      <c r="F9" s="27"/>
      <c r="G9" s="27">
        <f t="shared" ref="G9:G19" si="0">C9-E9</f>
        <v>10871827477</v>
      </c>
      <c r="H9" s="27"/>
      <c r="I9" s="27">
        <v>33125244510</v>
      </c>
      <c r="J9" s="27"/>
      <c r="K9" s="27">
        <v>0</v>
      </c>
      <c r="L9" s="27"/>
      <c r="M9" s="27">
        <f t="shared" ref="M9:M19" si="1">I9-K9</f>
        <v>33125244510</v>
      </c>
    </row>
    <row r="10" spans="1:13" s="4" customFormat="1" ht="21" x14ac:dyDescent="0.55000000000000004">
      <c r="A10" s="21" t="s">
        <v>64</v>
      </c>
      <c r="C10" s="27">
        <v>5681344289</v>
      </c>
      <c r="D10" s="27"/>
      <c r="E10" s="27">
        <v>0</v>
      </c>
      <c r="F10" s="27"/>
      <c r="G10" s="27">
        <f t="shared" si="0"/>
        <v>5681344289</v>
      </c>
      <c r="H10" s="27"/>
      <c r="I10" s="27">
        <v>18077917406</v>
      </c>
      <c r="J10" s="27"/>
      <c r="K10" s="27">
        <v>0</v>
      </c>
      <c r="L10" s="27"/>
      <c r="M10" s="27">
        <f t="shared" si="1"/>
        <v>18077917406</v>
      </c>
    </row>
    <row r="11" spans="1:13" s="4" customFormat="1" ht="21" x14ac:dyDescent="0.55000000000000004">
      <c r="A11" s="21" t="s">
        <v>63</v>
      </c>
      <c r="C11" s="27">
        <v>1975282161</v>
      </c>
      <c r="D11" s="27"/>
      <c r="E11" s="27">
        <v>0</v>
      </c>
      <c r="F11" s="27"/>
      <c r="G11" s="27">
        <f t="shared" si="0"/>
        <v>1975282161</v>
      </c>
      <c r="H11" s="27"/>
      <c r="I11" s="27">
        <v>5859804819</v>
      </c>
      <c r="J11" s="27"/>
      <c r="K11" s="27">
        <v>0</v>
      </c>
      <c r="L11" s="27"/>
      <c r="M11" s="27">
        <f t="shared" si="1"/>
        <v>5859804819</v>
      </c>
    </row>
    <row r="12" spans="1:13" s="4" customFormat="1" ht="21" x14ac:dyDescent="0.55000000000000004">
      <c r="A12" s="21" t="s">
        <v>62</v>
      </c>
      <c r="C12" s="27">
        <v>1931781202</v>
      </c>
      <c r="D12" s="27"/>
      <c r="E12" s="27">
        <v>0</v>
      </c>
      <c r="F12" s="27"/>
      <c r="G12" s="27">
        <f t="shared" si="0"/>
        <v>1931781202</v>
      </c>
      <c r="H12" s="27"/>
      <c r="I12" s="27">
        <v>5860606545</v>
      </c>
      <c r="J12" s="27"/>
      <c r="K12" s="27">
        <v>0</v>
      </c>
      <c r="L12" s="27"/>
      <c r="M12" s="27">
        <f t="shared" si="1"/>
        <v>5860606545</v>
      </c>
    </row>
    <row r="13" spans="1:13" s="4" customFormat="1" ht="21" x14ac:dyDescent="0.55000000000000004">
      <c r="A13" s="21" t="s">
        <v>61</v>
      </c>
      <c r="C13" s="27">
        <v>191239748</v>
      </c>
      <c r="D13" s="27"/>
      <c r="E13" s="27">
        <v>0</v>
      </c>
      <c r="F13" s="27"/>
      <c r="G13" s="27">
        <f t="shared" si="0"/>
        <v>191239748</v>
      </c>
      <c r="H13" s="27"/>
      <c r="I13" s="27">
        <v>586075708</v>
      </c>
      <c r="J13" s="27"/>
      <c r="K13" s="27">
        <v>0</v>
      </c>
      <c r="L13" s="27"/>
      <c r="M13" s="27">
        <f t="shared" si="1"/>
        <v>586075708</v>
      </c>
    </row>
    <row r="14" spans="1:13" s="4" customFormat="1" ht="21" x14ac:dyDescent="0.55000000000000004">
      <c r="A14" s="21" t="s">
        <v>60</v>
      </c>
      <c r="C14" s="27">
        <v>54636356</v>
      </c>
      <c r="D14" s="27"/>
      <c r="E14" s="27">
        <v>0</v>
      </c>
      <c r="F14" s="27"/>
      <c r="G14" s="27">
        <f t="shared" si="0"/>
        <v>54636356</v>
      </c>
      <c r="H14" s="27"/>
      <c r="I14" s="27">
        <v>159467099</v>
      </c>
      <c r="J14" s="27"/>
      <c r="K14" s="27">
        <v>0</v>
      </c>
      <c r="L14" s="27"/>
      <c r="M14" s="27">
        <f t="shared" si="1"/>
        <v>159467099</v>
      </c>
    </row>
    <row r="15" spans="1:13" s="4" customFormat="1" ht="21" x14ac:dyDescent="0.55000000000000004">
      <c r="A15" s="21" t="s">
        <v>59</v>
      </c>
      <c r="C15" s="27">
        <v>98774847</v>
      </c>
      <c r="D15" s="27"/>
      <c r="E15" s="27">
        <v>0</v>
      </c>
      <c r="F15" s="27"/>
      <c r="G15" s="27">
        <f t="shared" si="0"/>
        <v>98774847</v>
      </c>
      <c r="H15" s="27"/>
      <c r="I15" s="27">
        <v>293018511</v>
      </c>
      <c r="J15" s="27"/>
      <c r="K15" s="27">
        <v>0</v>
      </c>
      <c r="L15" s="27"/>
      <c r="M15" s="27">
        <f t="shared" si="1"/>
        <v>293018511</v>
      </c>
    </row>
    <row r="16" spans="1:13" s="4" customFormat="1" ht="21" x14ac:dyDescent="0.55000000000000004">
      <c r="A16" s="21" t="s">
        <v>58</v>
      </c>
      <c r="C16" s="27">
        <v>3757086757</v>
      </c>
      <c r="D16" s="27"/>
      <c r="E16" s="27">
        <v>0</v>
      </c>
      <c r="F16" s="27"/>
      <c r="G16" s="27">
        <f t="shared" si="0"/>
        <v>3757086757</v>
      </c>
      <c r="H16" s="27"/>
      <c r="I16" s="27">
        <v>11722175798</v>
      </c>
      <c r="J16" s="27"/>
      <c r="K16" s="27">
        <v>0</v>
      </c>
      <c r="L16" s="27"/>
      <c r="M16" s="27">
        <f t="shared" si="1"/>
        <v>11722175798</v>
      </c>
    </row>
    <row r="17" spans="1:13" s="4" customFormat="1" ht="21" x14ac:dyDescent="0.55000000000000004">
      <c r="A17" s="21" t="s">
        <v>57</v>
      </c>
      <c r="C17" s="27">
        <v>95511196</v>
      </c>
      <c r="D17" s="27"/>
      <c r="E17" s="27">
        <v>0</v>
      </c>
      <c r="F17" s="27"/>
      <c r="G17" s="27">
        <f t="shared" si="0"/>
        <v>95511196</v>
      </c>
      <c r="H17" s="27"/>
      <c r="I17" s="27">
        <v>293054639</v>
      </c>
      <c r="J17" s="27"/>
      <c r="K17" s="27">
        <v>0</v>
      </c>
      <c r="L17" s="27"/>
      <c r="M17" s="27">
        <f t="shared" si="1"/>
        <v>293054639</v>
      </c>
    </row>
    <row r="18" spans="1:13" s="4" customFormat="1" ht="21" x14ac:dyDescent="0.55000000000000004">
      <c r="A18" s="21" t="s">
        <v>56</v>
      </c>
      <c r="C18" s="27">
        <v>396072603</v>
      </c>
      <c r="D18" s="27"/>
      <c r="E18" s="27">
        <v>0</v>
      </c>
      <c r="F18" s="27"/>
      <c r="G18" s="27">
        <f t="shared" si="0"/>
        <v>396072603</v>
      </c>
      <c r="H18" s="27"/>
      <c r="I18" s="27">
        <v>1172070548</v>
      </c>
      <c r="J18" s="27"/>
      <c r="K18" s="27">
        <v>0</v>
      </c>
      <c r="L18" s="27"/>
      <c r="M18" s="27">
        <f t="shared" si="1"/>
        <v>1172070548</v>
      </c>
    </row>
    <row r="19" spans="1:13" s="4" customFormat="1" ht="21.75" thickBot="1" x14ac:dyDescent="0.6">
      <c r="A19" s="21" t="s">
        <v>55</v>
      </c>
      <c r="C19" s="27">
        <v>175538963</v>
      </c>
      <c r="D19" s="27"/>
      <c r="E19" s="27">
        <v>0</v>
      </c>
      <c r="F19" s="27"/>
      <c r="G19" s="27">
        <f t="shared" si="0"/>
        <v>175538963</v>
      </c>
      <c r="H19" s="27"/>
      <c r="I19" s="27">
        <v>537958891</v>
      </c>
      <c r="J19" s="27"/>
      <c r="K19" s="27">
        <v>0</v>
      </c>
      <c r="L19" s="27"/>
      <c r="M19" s="27">
        <f t="shared" si="1"/>
        <v>537958891</v>
      </c>
    </row>
    <row r="20" spans="1:13" s="13" customFormat="1" ht="24.75" thickBot="1" x14ac:dyDescent="0.3">
      <c r="A20" s="13" t="s">
        <v>47</v>
      </c>
      <c r="C20" s="14">
        <f>SUM(C8:C19)</f>
        <v>28342113567</v>
      </c>
      <c r="E20" s="14">
        <f>SUM(E8:E19)</f>
        <v>0</v>
      </c>
      <c r="G20" s="14">
        <f>SUM(G8:G19)</f>
        <v>28342113567</v>
      </c>
      <c r="I20" s="14">
        <f>SUM(I8:I19)</f>
        <v>80800412442</v>
      </c>
      <c r="K20" s="14">
        <f>SUM(K8:K19)</f>
        <v>0</v>
      </c>
      <c r="M20" s="14">
        <f>SUM(M8:M19)</f>
        <v>80800412442</v>
      </c>
    </row>
    <row r="21" spans="1:13" ht="19.5" thickTop="1" x14ac:dyDescent="0.45"/>
  </sheetData>
  <mergeCells count="7">
    <mergeCell ref="A5:G5"/>
    <mergeCell ref="I6:M6"/>
    <mergeCell ref="A2:M2"/>
    <mergeCell ref="A3:M3"/>
    <mergeCell ref="A4:M4"/>
    <mergeCell ref="C6:G6"/>
    <mergeCell ref="A6:B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FB579-681A-4C79-8B36-837F81F1967D}">
  <dimension ref="A2:M109"/>
  <sheetViews>
    <sheetView rightToLeft="1" topLeftCell="A93" workbookViewId="0">
      <selection activeCell="M109" sqref="M109"/>
    </sheetView>
  </sheetViews>
  <sheetFormatPr defaultRowHeight="18.75" x14ac:dyDescent="0.45"/>
  <cols>
    <col min="1" max="1" width="22.140625" style="1" customWidth="1"/>
    <col min="2" max="2" width="1" style="1" customWidth="1"/>
    <col min="3" max="3" width="23" style="1" customWidth="1"/>
    <col min="4" max="4" width="1" style="1" customWidth="1"/>
    <col min="5" max="5" width="23" style="1" customWidth="1"/>
    <col min="6" max="6" width="1" style="1" customWidth="1"/>
    <col min="7" max="7" width="23" style="1" customWidth="1"/>
    <col min="8" max="8" width="1" style="1" customWidth="1"/>
    <col min="9" max="9" width="23" style="1" customWidth="1"/>
    <col min="10" max="10" width="1" style="1" customWidth="1"/>
    <col min="11" max="11" width="23" style="1" customWidth="1"/>
    <col min="12" max="12" width="1" style="1" customWidth="1"/>
    <col min="13" max="13" width="23" style="1" customWidth="1"/>
    <col min="14" max="14" width="1" style="1" customWidth="1"/>
    <col min="15" max="15" width="9.140625" style="1" customWidth="1"/>
    <col min="16" max="16384" width="9.140625" style="1"/>
  </cols>
  <sheetData>
    <row r="2" spans="1:13" s="4" customFormat="1" ht="26.25" x14ac:dyDescent="0.45">
      <c r="A2" s="71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</row>
    <row r="3" spans="1:13" s="4" customFormat="1" ht="26.25" x14ac:dyDescent="0.45">
      <c r="A3" s="71" t="s">
        <v>80</v>
      </c>
      <c r="B3" s="71" t="s">
        <v>80</v>
      </c>
      <c r="C3" s="71" t="s">
        <v>80</v>
      </c>
      <c r="D3" s="71" t="s">
        <v>80</v>
      </c>
      <c r="E3" s="71" t="s">
        <v>80</v>
      </c>
      <c r="F3" s="71" t="s">
        <v>80</v>
      </c>
      <c r="G3" s="71" t="s">
        <v>80</v>
      </c>
      <c r="H3" s="71" t="s">
        <v>80</v>
      </c>
      <c r="I3" s="71" t="s">
        <v>80</v>
      </c>
      <c r="J3" s="71" t="s">
        <v>80</v>
      </c>
      <c r="K3" s="71" t="s">
        <v>80</v>
      </c>
      <c r="L3" s="71" t="s">
        <v>80</v>
      </c>
      <c r="M3" s="71" t="s">
        <v>80</v>
      </c>
    </row>
    <row r="4" spans="1:13" s="4" customFormat="1" ht="26.25" x14ac:dyDescent="0.45">
      <c r="A4" s="71" t="s">
        <v>2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</row>
    <row r="5" spans="1:13" customFormat="1" ht="28.5" x14ac:dyDescent="0.25">
      <c r="A5" s="72" t="s">
        <v>171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13" s="4" customFormat="1" ht="27" thickBot="1" x14ac:dyDescent="0.5">
      <c r="A6" s="70" t="s">
        <v>81</v>
      </c>
      <c r="B6" s="70" t="s">
        <v>81</v>
      </c>
      <c r="C6" s="70" t="s">
        <v>134</v>
      </c>
      <c r="D6" s="70" t="s">
        <v>82</v>
      </c>
      <c r="E6" s="70" t="s">
        <v>82</v>
      </c>
      <c r="F6" s="70" t="s">
        <v>82</v>
      </c>
      <c r="G6" s="70" t="s">
        <v>82</v>
      </c>
      <c r="I6" s="70" t="s">
        <v>135</v>
      </c>
      <c r="J6" s="70" t="s">
        <v>83</v>
      </c>
      <c r="K6" s="70" t="s">
        <v>83</v>
      </c>
      <c r="L6" s="70" t="s">
        <v>83</v>
      </c>
      <c r="M6" s="70" t="s">
        <v>83</v>
      </c>
    </row>
    <row r="7" spans="1:13" s="4" customFormat="1" ht="27" thickBot="1" x14ac:dyDescent="0.5">
      <c r="A7" s="8" t="s">
        <v>84</v>
      </c>
      <c r="C7" s="8" t="s">
        <v>85</v>
      </c>
      <c r="E7" s="8" t="s">
        <v>86</v>
      </c>
      <c r="G7" s="8" t="s">
        <v>87</v>
      </c>
      <c r="I7" s="8" t="s">
        <v>85</v>
      </c>
      <c r="K7" s="8" t="s">
        <v>86</v>
      </c>
      <c r="M7" s="8" t="s">
        <v>87</v>
      </c>
    </row>
    <row r="8" spans="1:13" s="4" customFormat="1" ht="21" x14ac:dyDescent="0.55000000000000004">
      <c r="A8" s="21" t="s">
        <v>72</v>
      </c>
      <c r="C8" s="27">
        <v>10689</v>
      </c>
      <c r="D8" s="27"/>
      <c r="E8" s="27">
        <v>0</v>
      </c>
      <c r="F8" s="27"/>
      <c r="G8" s="27">
        <f>C8-E8</f>
        <v>10689</v>
      </c>
      <c r="H8" s="27"/>
      <c r="I8" s="27">
        <v>34630</v>
      </c>
      <c r="J8" s="27"/>
      <c r="K8" s="27">
        <v>0</v>
      </c>
      <c r="L8" s="27"/>
      <c r="M8" s="27">
        <f>I8-K8</f>
        <v>34630</v>
      </c>
    </row>
    <row r="9" spans="1:13" s="4" customFormat="1" ht="21" x14ac:dyDescent="0.55000000000000004">
      <c r="A9" s="21" t="s">
        <v>72</v>
      </c>
      <c r="C9" s="27">
        <v>48444</v>
      </c>
      <c r="D9" s="27"/>
      <c r="E9" s="27">
        <v>0</v>
      </c>
      <c r="F9" s="27"/>
      <c r="G9" s="27">
        <f t="shared" ref="G9:G72" si="0">C9-E9</f>
        <v>48444</v>
      </c>
      <c r="H9" s="27"/>
      <c r="I9" s="27">
        <v>144721</v>
      </c>
      <c r="J9" s="27"/>
      <c r="K9" s="27">
        <v>0</v>
      </c>
      <c r="L9" s="27"/>
      <c r="M9" s="27">
        <f t="shared" ref="M9:M72" si="1">I9-K9</f>
        <v>144721</v>
      </c>
    </row>
    <row r="10" spans="1:13" s="4" customFormat="1" ht="21" x14ac:dyDescent="0.55000000000000004">
      <c r="A10" s="21" t="s">
        <v>72</v>
      </c>
      <c r="C10" s="27">
        <v>48811</v>
      </c>
      <c r="D10" s="27"/>
      <c r="E10" s="27">
        <v>0</v>
      </c>
      <c r="F10" s="27"/>
      <c r="G10" s="27">
        <f t="shared" si="0"/>
        <v>48811</v>
      </c>
      <c r="H10" s="27"/>
      <c r="I10" s="27">
        <v>145818</v>
      </c>
      <c r="J10" s="27"/>
      <c r="K10" s="27">
        <v>0</v>
      </c>
      <c r="L10" s="27"/>
      <c r="M10" s="27">
        <f t="shared" si="1"/>
        <v>145818</v>
      </c>
    </row>
    <row r="11" spans="1:13" s="4" customFormat="1" ht="21" x14ac:dyDescent="0.55000000000000004">
      <c r="A11" s="21" t="s">
        <v>72</v>
      </c>
      <c r="C11" s="27">
        <v>52215</v>
      </c>
      <c r="D11" s="27"/>
      <c r="E11" s="27">
        <v>0</v>
      </c>
      <c r="F11" s="27"/>
      <c r="G11" s="27">
        <f t="shared" si="0"/>
        <v>52215</v>
      </c>
      <c r="H11" s="27"/>
      <c r="I11" s="27">
        <v>155986</v>
      </c>
      <c r="J11" s="27"/>
      <c r="K11" s="27">
        <v>0</v>
      </c>
      <c r="L11" s="27"/>
      <c r="M11" s="27">
        <f t="shared" si="1"/>
        <v>155986</v>
      </c>
    </row>
    <row r="12" spans="1:13" s="4" customFormat="1" ht="21" x14ac:dyDescent="0.55000000000000004">
      <c r="A12" s="21" t="s">
        <v>74</v>
      </c>
      <c r="C12" s="27">
        <v>990977918</v>
      </c>
      <c r="D12" s="27"/>
      <c r="E12" s="27">
        <v>0</v>
      </c>
      <c r="F12" s="27"/>
      <c r="G12" s="27">
        <f t="shared" si="0"/>
        <v>990977918</v>
      </c>
      <c r="H12" s="27"/>
      <c r="I12" s="27">
        <v>2474194460</v>
      </c>
      <c r="J12" s="27"/>
      <c r="K12" s="27">
        <v>0</v>
      </c>
      <c r="L12" s="27"/>
      <c r="M12" s="27">
        <f t="shared" si="1"/>
        <v>2474194460</v>
      </c>
    </row>
    <row r="13" spans="1:13" s="4" customFormat="1" ht="21" x14ac:dyDescent="0.55000000000000004">
      <c r="A13" s="21" t="s">
        <v>74</v>
      </c>
      <c r="C13" s="27">
        <v>2858305895</v>
      </c>
      <c r="D13" s="27"/>
      <c r="E13" s="27">
        <v>0</v>
      </c>
      <c r="F13" s="27"/>
      <c r="G13" s="27">
        <f t="shared" si="0"/>
        <v>2858305895</v>
      </c>
      <c r="H13" s="27"/>
      <c r="I13" s="27">
        <v>18967369462</v>
      </c>
      <c r="J13" s="27"/>
      <c r="K13" s="27">
        <v>0</v>
      </c>
      <c r="L13" s="27"/>
      <c r="M13" s="27">
        <f t="shared" si="1"/>
        <v>18967369462</v>
      </c>
    </row>
    <row r="14" spans="1:13" s="4" customFormat="1" ht="21" x14ac:dyDescent="0.55000000000000004">
      <c r="A14" s="21" t="s">
        <v>74</v>
      </c>
      <c r="C14" s="27">
        <v>348197839</v>
      </c>
      <c r="D14" s="27"/>
      <c r="E14" s="27">
        <v>0</v>
      </c>
      <c r="F14" s="27"/>
      <c r="G14" s="27">
        <f t="shared" si="0"/>
        <v>348197839</v>
      </c>
      <c r="H14" s="27"/>
      <c r="I14" s="27">
        <v>3110720633</v>
      </c>
      <c r="J14" s="27"/>
      <c r="K14" s="27">
        <v>0</v>
      </c>
      <c r="L14" s="27"/>
      <c r="M14" s="27">
        <f t="shared" si="1"/>
        <v>3110720633</v>
      </c>
    </row>
    <row r="15" spans="1:13" s="4" customFormat="1" ht="21" x14ac:dyDescent="0.55000000000000004">
      <c r="A15" s="21" t="s">
        <v>74</v>
      </c>
      <c r="C15" s="27">
        <v>735694598</v>
      </c>
      <c r="D15" s="27"/>
      <c r="E15" s="27">
        <v>0</v>
      </c>
      <c r="F15" s="27"/>
      <c r="G15" s="27">
        <f t="shared" si="0"/>
        <v>735694598</v>
      </c>
      <c r="H15" s="27"/>
      <c r="I15" s="27">
        <v>2084655696</v>
      </c>
      <c r="J15" s="27"/>
      <c r="K15" s="27">
        <v>0</v>
      </c>
      <c r="L15" s="27"/>
      <c r="M15" s="27">
        <f t="shared" si="1"/>
        <v>2084655696</v>
      </c>
    </row>
    <row r="16" spans="1:13" s="4" customFormat="1" ht="21" x14ac:dyDescent="0.55000000000000004">
      <c r="A16" s="21" t="s">
        <v>74</v>
      </c>
      <c r="C16" s="27">
        <v>170974214</v>
      </c>
      <c r="D16" s="27"/>
      <c r="E16" s="27">
        <v>0</v>
      </c>
      <c r="F16" s="27"/>
      <c r="G16" s="27">
        <f t="shared" si="0"/>
        <v>170974214</v>
      </c>
      <c r="H16" s="27"/>
      <c r="I16" s="27">
        <v>1474119804</v>
      </c>
      <c r="J16" s="27"/>
      <c r="K16" s="27">
        <v>0</v>
      </c>
      <c r="L16" s="27"/>
      <c r="M16" s="27">
        <f t="shared" si="1"/>
        <v>1474119804</v>
      </c>
    </row>
    <row r="17" spans="1:13" s="4" customFormat="1" ht="21" x14ac:dyDescent="0.55000000000000004">
      <c r="A17" s="21" t="s">
        <v>74</v>
      </c>
      <c r="C17" s="27">
        <v>232165351</v>
      </c>
      <c r="D17" s="27"/>
      <c r="E17" s="27">
        <v>0</v>
      </c>
      <c r="F17" s="27"/>
      <c r="G17" s="27">
        <f t="shared" si="0"/>
        <v>232165351</v>
      </c>
      <c r="H17" s="27"/>
      <c r="I17" s="27">
        <v>282617904</v>
      </c>
      <c r="J17" s="27"/>
      <c r="K17" s="27">
        <v>0</v>
      </c>
      <c r="L17" s="27"/>
      <c r="M17" s="27">
        <f t="shared" si="1"/>
        <v>282617904</v>
      </c>
    </row>
    <row r="18" spans="1:13" s="4" customFormat="1" ht="21" x14ac:dyDescent="0.55000000000000004">
      <c r="A18" s="21" t="s">
        <v>74</v>
      </c>
      <c r="C18" s="27">
        <v>55307865</v>
      </c>
      <c r="D18" s="27"/>
      <c r="E18" s="27">
        <v>0</v>
      </c>
      <c r="F18" s="27"/>
      <c r="G18" s="27">
        <f t="shared" si="0"/>
        <v>55307865</v>
      </c>
      <c r="H18" s="27"/>
      <c r="I18" s="27">
        <v>143415436</v>
      </c>
      <c r="J18" s="27"/>
      <c r="K18" s="27">
        <v>0</v>
      </c>
      <c r="L18" s="27"/>
      <c r="M18" s="27">
        <f t="shared" si="1"/>
        <v>143415436</v>
      </c>
    </row>
    <row r="19" spans="1:13" s="4" customFormat="1" ht="21" x14ac:dyDescent="0.55000000000000004">
      <c r="A19" s="21" t="s">
        <v>74</v>
      </c>
      <c r="C19" s="27">
        <v>228151168</v>
      </c>
      <c r="D19" s="27"/>
      <c r="E19" s="27">
        <v>0</v>
      </c>
      <c r="F19" s="27"/>
      <c r="G19" s="27">
        <f t="shared" si="0"/>
        <v>228151168</v>
      </c>
      <c r="H19" s="27"/>
      <c r="I19" s="27">
        <v>1356924019</v>
      </c>
      <c r="J19" s="27"/>
      <c r="K19" s="27">
        <v>0</v>
      </c>
      <c r="L19" s="27"/>
      <c r="M19" s="27">
        <f t="shared" si="1"/>
        <v>1356924019</v>
      </c>
    </row>
    <row r="20" spans="1:13" s="4" customFormat="1" ht="21" x14ac:dyDescent="0.55000000000000004">
      <c r="A20" s="21" t="s">
        <v>74</v>
      </c>
      <c r="C20" s="27">
        <v>214089651</v>
      </c>
      <c r="D20" s="27"/>
      <c r="E20" s="27">
        <v>0</v>
      </c>
      <c r="F20" s="27"/>
      <c r="G20" s="27">
        <f t="shared" si="0"/>
        <v>214089651</v>
      </c>
      <c r="H20" s="27"/>
      <c r="I20" s="27">
        <v>265247082</v>
      </c>
      <c r="J20" s="27"/>
      <c r="K20" s="27">
        <v>0</v>
      </c>
      <c r="L20" s="27"/>
      <c r="M20" s="27">
        <f t="shared" si="1"/>
        <v>265247082</v>
      </c>
    </row>
    <row r="21" spans="1:13" s="4" customFormat="1" ht="21" x14ac:dyDescent="0.55000000000000004">
      <c r="A21" s="21" t="s">
        <v>74</v>
      </c>
      <c r="C21" s="27">
        <v>1842861234</v>
      </c>
      <c r="D21" s="27"/>
      <c r="E21" s="27">
        <v>0</v>
      </c>
      <c r="F21" s="27"/>
      <c r="G21" s="27">
        <f t="shared" si="0"/>
        <v>1842861234</v>
      </c>
      <c r="H21" s="27"/>
      <c r="I21" s="27">
        <v>3078910489</v>
      </c>
      <c r="J21" s="27"/>
      <c r="K21" s="27">
        <v>0</v>
      </c>
      <c r="L21" s="27"/>
      <c r="M21" s="27">
        <f t="shared" si="1"/>
        <v>3078910489</v>
      </c>
    </row>
    <row r="22" spans="1:13" s="4" customFormat="1" ht="21" x14ac:dyDescent="0.55000000000000004">
      <c r="A22" s="21" t="s">
        <v>74</v>
      </c>
      <c r="C22" s="27">
        <v>383720257</v>
      </c>
      <c r="D22" s="27"/>
      <c r="E22" s="27">
        <v>0</v>
      </c>
      <c r="F22" s="27"/>
      <c r="G22" s="27">
        <f t="shared" si="0"/>
        <v>383720257</v>
      </c>
      <c r="H22" s="27"/>
      <c r="I22" s="27">
        <v>819802775</v>
      </c>
      <c r="J22" s="27"/>
      <c r="K22" s="27">
        <v>0</v>
      </c>
      <c r="L22" s="27"/>
      <c r="M22" s="27">
        <f t="shared" si="1"/>
        <v>819802775</v>
      </c>
    </row>
    <row r="23" spans="1:13" s="4" customFormat="1" ht="21" x14ac:dyDescent="0.55000000000000004">
      <c r="A23" s="21" t="s">
        <v>74</v>
      </c>
      <c r="C23" s="27">
        <v>419591</v>
      </c>
      <c r="D23" s="27"/>
      <c r="E23" s="27">
        <v>0</v>
      </c>
      <c r="F23" s="27"/>
      <c r="G23" s="27">
        <f t="shared" si="0"/>
        <v>419591</v>
      </c>
      <c r="H23" s="27"/>
      <c r="I23" s="27">
        <v>300044765</v>
      </c>
      <c r="J23" s="27"/>
      <c r="K23" s="27">
        <v>0</v>
      </c>
      <c r="L23" s="27"/>
      <c r="M23" s="27">
        <f t="shared" si="1"/>
        <v>300044765</v>
      </c>
    </row>
    <row r="24" spans="1:13" s="4" customFormat="1" ht="21" x14ac:dyDescent="0.55000000000000004">
      <c r="A24" s="21" t="s">
        <v>75</v>
      </c>
      <c r="C24" s="27">
        <v>715263646</v>
      </c>
      <c r="D24" s="27"/>
      <c r="E24" s="27">
        <v>0</v>
      </c>
      <c r="F24" s="27"/>
      <c r="G24" s="27">
        <f t="shared" si="0"/>
        <v>715263646</v>
      </c>
      <c r="H24" s="27"/>
      <c r="I24" s="27">
        <v>1047047048</v>
      </c>
      <c r="J24" s="27"/>
      <c r="K24" s="27">
        <v>0</v>
      </c>
      <c r="L24" s="27"/>
      <c r="M24" s="27">
        <f t="shared" si="1"/>
        <v>1047047048</v>
      </c>
    </row>
    <row r="25" spans="1:13" s="4" customFormat="1" ht="21" x14ac:dyDescent="0.55000000000000004">
      <c r="A25" s="21" t="s">
        <v>74</v>
      </c>
      <c r="C25" s="27">
        <v>307974824</v>
      </c>
      <c r="D25" s="27"/>
      <c r="E25" s="27">
        <v>0</v>
      </c>
      <c r="F25" s="27"/>
      <c r="G25" s="27">
        <f t="shared" si="0"/>
        <v>307974824</v>
      </c>
      <c r="H25" s="27"/>
      <c r="I25" s="27">
        <v>1322983013</v>
      </c>
      <c r="J25" s="27"/>
      <c r="K25" s="27">
        <v>0</v>
      </c>
      <c r="L25" s="27"/>
      <c r="M25" s="27">
        <f t="shared" si="1"/>
        <v>1322983013</v>
      </c>
    </row>
    <row r="26" spans="1:13" s="4" customFormat="1" ht="21" x14ac:dyDescent="0.55000000000000004">
      <c r="A26" s="21" t="s">
        <v>74</v>
      </c>
      <c r="C26" s="27">
        <v>559458147</v>
      </c>
      <c r="D26" s="27"/>
      <c r="E26" s="27">
        <v>0</v>
      </c>
      <c r="F26" s="27"/>
      <c r="G26" s="27">
        <f t="shared" si="0"/>
        <v>559458147</v>
      </c>
      <c r="H26" s="27"/>
      <c r="I26" s="27">
        <v>6984927260</v>
      </c>
      <c r="J26" s="27"/>
      <c r="K26" s="27">
        <v>0</v>
      </c>
      <c r="L26" s="27"/>
      <c r="M26" s="27">
        <f t="shared" si="1"/>
        <v>6984927260</v>
      </c>
    </row>
    <row r="27" spans="1:13" s="4" customFormat="1" ht="21" x14ac:dyDescent="0.55000000000000004">
      <c r="A27" s="21" t="s">
        <v>74</v>
      </c>
      <c r="C27" s="27">
        <v>502380633</v>
      </c>
      <c r="D27" s="27"/>
      <c r="E27" s="27">
        <v>0</v>
      </c>
      <c r="F27" s="27"/>
      <c r="G27" s="27">
        <f t="shared" si="0"/>
        <v>502380633</v>
      </c>
      <c r="H27" s="27"/>
      <c r="I27" s="27">
        <v>3338343796</v>
      </c>
      <c r="J27" s="27"/>
      <c r="K27" s="27">
        <v>0</v>
      </c>
      <c r="L27" s="27"/>
      <c r="M27" s="27">
        <f t="shared" si="1"/>
        <v>3338343796</v>
      </c>
    </row>
    <row r="28" spans="1:13" s="4" customFormat="1" ht="21" x14ac:dyDescent="0.55000000000000004">
      <c r="A28" s="21" t="s">
        <v>74</v>
      </c>
      <c r="C28" s="27">
        <v>192145408</v>
      </c>
      <c r="D28" s="27"/>
      <c r="E28" s="27">
        <v>0</v>
      </c>
      <c r="F28" s="27"/>
      <c r="G28" s="27">
        <f t="shared" si="0"/>
        <v>192145408</v>
      </c>
      <c r="H28" s="27"/>
      <c r="I28" s="27">
        <v>312024620</v>
      </c>
      <c r="J28" s="27"/>
      <c r="K28" s="27">
        <v>0</v>
      </c>
      <c r="L28" s="27"/>
      <c r="M28" s="27">
        <f t="shared" si="1"/>
        <v>312024620</v>
      </c>
    </row>
    <row r="29" spans="1:13" s="4" customFormat="1" ht="21" x14ac:dyDescent="0.55000000000000004">
      <c r="A29" s="21" t="s">
        <v>75</v>
      </c>
      <c r="C29" s="27">
        <v>84429</v>
      </c>
      <c r="D29" s="27"/>
      <c r="E29" s="27">
        <v>0</v>
      </c>
      <c r="F29" s="27"/>
      <c r="G29" s="27">
        <f t="shared" si="0"/>
        <v>84429</v>
      </c>
      <c r="H29" s="27"/>
      <c r="I29" s="27">
        <v>167977</v>
      </c>
      <c r="J29" s="27"/>
      <c r="K29" s="27">
        <v>0</v>
      </c>
      <c r="L29" s="27"/>
      <c r="M29" s="27">
        <f t="shared" si="1"/>
        <v>167977</v>
      </c>
    </row>
    <row r="30" spans="1:13" s="4" customFormat="1" ht="21" x14ac:dyDescent="0.55000000000000004">
      <c r="A30" s="21" t="s">
        <v>74</v>
      </c>
      <c r="C30" s="27">
        <v>14313502</v>
      </c>
      <c r="D30" s="27"/>
      <c r="E30" s="27">
        <v>0</v>
      </c>
      <c r="F30" s="27"/>
      <c r="G30" s="27">
        <f t="shared" si="0"/>
        <v>14313502</v>
      </c>
      <c r="H30" s="27"/>
      <c r="I30" s="27">
        <v>20051909</v>
      </c>
      <c r="J30" s="27"/>
      <c r="K30" s="27">
        <v>0</v>
      </c>
      <c r="L30" s="27"/>
      <c r="M30" s="27">
        <f t="shared" si="1"/>
        <v>20051909</v>
      </c>
    </row>
    <row r="31" spans="1:13" s="4" customFormat="1" ht="21" x14ac:dyDescent="0.55000000000000004">
      <c r="A31" s="21" t="s">
        <v>74</v>
      </c>
      <c r="C31" s="27">
        <v>1203781484</v>
      </c>
      <c r="D31" s="27"/>
      <c r="E31" s="27">
        <v>0</v>
      </c>
      <c r="F31" s="27"/>
      <c r="G31" s="27">
        <f t="shared" si="0"/>
        <v>1203781484</v>
      </c>
      <c r="H31" s="27"/>
      <c r="I31" s="27">
        <v>8476975615</v>
      </c>
      <c r="J31" s="27"/>
      <c r="K31" s="27">
        <v>0</v>
      </c>
      <c r="L31" s="27"/>
      <c r="M31" s="27">
        <f t="shared" si="1"/>
        <v>8476975615</v>
      </c>
    </row>
    <row r="32" spans="1:13" s="4" customFormat="1" ht="21" x14ac:dyDescent="0.55000000000000004">
      <c r="A32" s="21" t="s">
        <v>74</v>
      </c>
      <c r="C32" s="27">
        <v>91836466</v>
      </c>
      <c r="D32" s="27"/>
      <c r="E32" s="27">
        <v>0</v>
      </c>
      <c r="F32" s="27"/>
      <c r="G32" s="27">
        <f t="shared" si="0"/>
        <v>91836466</v>
      </c>
      <c r="H32" s="27"/>
      <c r="I32" s="27">
        <v>331341379</v>
      </c>
      <c r="J32" s="27"/>
      <c r="K32" s="27">
        <v>0</v>
      </c>
      <c r="L32" s="27"/>
      <c r="M32" s="27">
        <f t="shared" si="1"/>
        <v>331341379</v>
      </c>
    </row>
    <row r="33" spans="1:13" s="4" customFormat="1" ht="21" x14ac:dyDescent="0.55000000000000004">
      <c r="A33" s="21" t="s">
        <v>74</v>
      </c>
      <c r="C33" s="27">
        <v>264485607</v>
      </c>
      <c r="D33" s="27"/>
      <c r="E33" s="27">
        <v>0</v>
      </c>
      <c r="F33" s="27"/>
      <c r="G33" s="27">
        <f t="shared" si="0"/>
        <v>264485607</v>
      </c>
      <c r="H33" s="27"/>
      <c r="I33" s="27">
        <v>303997162</v>
      </c>
      <c r="J33" s="27"/>
      <c r="K33" s="27">
        <v>0</v>
      </c>
      <c r="L33" s="27"/>
      <c r="M33" s="27">
        <f t="shared" si="1"/>
        <v>303997162</v>
      </c>
    </row>
    <row r="34" spans="1:13" s="4" customFormat="1" ht="21" x14ac:dyDescent="0.55000000000000004">
      <c r="A34" s="21" t="s">
        <v>74</v>
      </c>
      <c r="C34" s="27">
        <v>60809598</v>
      </c>
      <c r="D34" s="27"/>
      <c r="E34" s="27">
        <v>0</v>
      </c>
      <c r="F34" s="27"/>
      <c r="G34" s="27">
        <f t="shared" si="0"/>
        <v>60809598</v>
      </c>
      <c r="H34" s="27"/>
      <c r="I34" s="27">
        <v>341403305</v>
      </c>
      <c r="J34" s="27"/>
      <c r="K34" s="27">
        <v>0</v>
      </c>
      <c r="L34" s="27"/>
      <c r="M34" s="27">
        <f t="shared" si="1"/>
        <v>341403305</v>
      </c>
    </row>
    <row r="35" spans="1:13" s="4" customFormat="1" ht="21" x14ac:dyDescent="0.55000000000000004">
      <c r="A35" s="21" t="s">
        <v>74</v>
      </c>
      <c r="C35" s="27">
        <v>20393492</v>
      </c>
      <c r="D35" s="27"/>
      <c r="E35" s="27">
        <v>0</v>
      </c>
      <c r="F35" s="27"/>
      <c r="G35" s="27">
        <f t="shared" si="0"/>
        <v>20393492</v>
      </c>
      <c r="H35" s="27"/>
      <c r="I35" s="27">
        <v>294881774</v>
      </c>
      <c r="J35" s="27"/>
      <c r="K35" s="27">
        <v>0</v>
      </c>
      <c r="L35" s="27"/>
      <c r="M35" s="27">
        <f t="shared" si="1"/>
        <v>294881774</v>
      </c>
    </row>
    <row r="36" spans="1:13" s="4" customFormat="1" ht="21" x14ac:dyDescent="0.55000000000000004">
      <c r="A36" s="21" t="s">
        <v>75</v>
      </c>
      <c r="C36" s="27">
        <v>0</v>
      </c>
      <c r="D36" s="27"/>
      <c r="E36" s="27">
        <v>0</v>
      </c>
      <c r="F36" s="27"/>
      <c r="G36" s="27">
        <f t="shared" si="0"/>
        <v>0</v>
      </c>
      <c r="H36" s="27"/>
      <c r="I36" s="27">
        <v>25806754</v>
      </c>
      <c r="J36" s="27"/>
      <c r="K36" s="27">
        <v>0</v>
      </c>
      <c r="L36" s="27"/>
      <c r="M36" s="27">
        <f t="shared" si="1"/>
        <v>25806754</v>
      </c>
    </row>
    <row r="37" spans="1:13" s="4" customFormat="1" ht="21" x14ac:dyDescent="0.55000000000000004">
      <c r="A37" s="21" t="s">
        <v>75</v>
      </c>
      <c r="C37" s="27">
        <v>0</v>
      </c>
      <c r="D37" s="27"/>
      <c r="E37" s="27">
        <v>0</v>
      </c>
      <c r="F37" s="27"/>
      <c r="G37" s="27">
        <f t="shared" si="0"/>
        <v>0</v>
      </c>
      <c r="H37" s="27"/>
      <c r="I37" s="27">
        <v>4786206</v>
      </c>
      <c r="J37" s="27"/>
      <c r="K37" s="27">
        <v>0</v>
      </c>
      <c r="L37" s="27"/>
      <c r="M37" s="27">
        <f t="shared" si="1"/>
        <v>4786206</v>
      </c>
    </row>
    <row r="38" spans="1:13" s="4" customFormat="1" ht="21" x14ac:dyDescent="0.55000000000000004">
      <c r="A38" s="21" t="s">
        <v>75</v>
      </c>
      <c r="C38" s="27">
        <v>0</v>
      </c>
      <c r="D38" s="27"/>
      <c r="E38" s="27">
        <v>0</v>
      </c>
      <c r="F38" s="27"/>
      <c r="G38" s="27">
        <f t="shared" si="0"/>
        <v>0</v>
      </c>
      <c r="H38" s="27"/>
      <c r="I38" s="27">
        <v>958809</v>
      </c>
      <c r="J38" s="27"/>
      <c r="K38" s="27">
        <v>0</v>
      </c>
      <c r="L38" s="27"/>
      <c r="M38" s="27">
        <f t="shared" si="1"/>
        <v>958809</v>
      </c>
    </row>
    <row r="39" spans="1:13" s="4" customFormat="1" ht="21" x14ac:dyDescent="0.55000000000000004">
      <c r="A39" s="21" t="s">
        <v>74</v>
      </c>
      <c r="C39" s="27">
        <v>250800623</v>
      </c>
      <c r="D39" s="27"/>
      <c r="E39" s="27">
        <v>0</v>
      </c>
      <c r="F39" s="27"/>
      <c r="G39" s="27">
        <f t="shared" si="0"/>
        <v>250800623</v>
      </c>
      <c r="H39" s="27"/>
      <c r="I39" s="27">
        <v>320757072</v>
      </c>
      <c r="J39" s="27"/>
      <c r="K39" s="27">
        <v>0</v>
      </c>
      <c r="L39" s="27"/>
      <c r="M39" s="27">
        <f t="shared" si="1"/>
        <v>320757072</v>
      </c>
    </row>
    <row r="40" spans="1:13" s="4" customFormat="1" ht="21" x14ac:dyDescent="0.55000000000000004">
      <c r="A40" s="21" t="s">
        <v>74</v>
      </c>
      <c r="C40" s="27">
        <v>202789435</v>
      </c>
      <c r="D40" s="27"/>
      <c r="E40" s="27">
        <v>0</v>
      </c>
      <c r="F40" s="27"/>
      <c r="G40" s="27">
        <f t="shared" si="0"/>
        <v>202789435</v>
      </c>
      <c r="H40" s="27"/>
      <c r="I40" s="27">
        <v>463971259</v>
      </c>
      <c r="J40" s="27"/>
      <c r="K40" s="27">
        <v>0</v>
      </c>
      <c r="L40" s="27"/>
      <c r="M40" s="27">
        <f t="shared" si="1"/>
        <v>463971259</v>
      </c>
    </row>
    <row r="41" spans="1:13" s="4" customFormat="1" ht="21" x14ac:dyDescent="0.55000000000000004">
      <c r="A41" s="21" t="s">
        <v>74</v>
      </c>
      <c r="C41" s="27">
        <v>340960419</v>
      </c>
      <c r="D41" s="27"/>
      <c r="E41" s="27">
        <v>0</v>
      </c>
      <c r="F41" s="27"/>
      <c r="G41" s="27">
        <f t="shared" si="0"/>
        <v>340960419</v>
      </c>
      <c r="H41" s="27"/>
      <c r="I41" s="27">
        <v>693381178</v>
      </c>
      <c r="J41" s="27"/>
      <c r="K41" s="27">
        <v>0</v>
      </c>
      <c r="L41" s="27"/>
      <c r="M41" s="27">
        <f t="shared" si="1"/>
        <v>693381178</v>
      </c>
    </row>
    <row r="42" spans="1:13" s="4" customFormat="1" ht="21" x14ac:dyDescent="0.55000000000000004">
      <c r="A42" s="21" t="s">
        <v>74</v>
      </c>
      <c r="C42" s="27">
        <v>521529843</v>
      </c>
      <c r="D42" s="27"/>
      <c r="E42" s="27">
        <v>0</v>
      </c>
      <c r="F42" s="27"/>
      <c r="G42" s="27">
        <f t="shared" si="0"/>
        <v>521529843</v>
      </c>
      <c r="H42" s="27"/>
      <c r="I42" s="27">
        <v>1122048825</v>
      </c>
      <c r="J42" s="27"/>
      <c r="K42" s="27">
        <v>0</v>
      </c>
      <c r="L42" s="27"/>
      <c r="M42" s="27">
        <f t="shared" si="1"/>
        <v>1122048825</v>
      </c>
    </row>
    <row r="43" spans="1:13" s="4" customFormat="1" ht="21" x14ac:dyDescent="0.55000000000000004">
      <c r="A43" s="21" t="s">
        <v>76</v>
      </c>
      <c r="C43" s="27">
        <v>0</v>
      </c>
      <c r="D43" s="27"/>
      <c r="E43" s="27">
        <v>0</v>
      </c>
      <c r="F43" s="27"/>
      <c r="G43" s="27">
        <f t="shared" si="0"/>
        <v>0</v>
      </c>
      <c r="H43" s="27"/>
      <c r="I43" s="27">
        <v>608</v>
      </c>
      <c r="J43" s="27"/>
      <c r="K43" s="27">
        <v>0</v>
      </c>
      <c r="L43" s="27"/>
      <c r="M43" s="27">
        <f t="shared" si="1"/>
        <v>608</v>
      </c>
    </row>
    <row r="44" spans="1:13" s="4" customFormat="1" ht="21" x14ac:dyDescent="0.55000000000000004">
      <c r="A44" s="21" t="s">
        <v>74</v>
      </c>
      <c r="C44" s="27">
        <v>432311046</v>
      </c>
      <c r="D44" s="27"/>
      <c r="E44" s="27">
        <v>0</v>
      </c>
      <c r="F44" s="27"/>
      <c r="G44" s="27">
        <f t="shared" si="0"/>
        <v>432311046</v>
      </c>
      <c r="H44" s="27"/>
      <c r="I44" s="27">
        <v>813278024</v>
      </c>
      <c r="J44" s="27"/>
      <c r="K44" s="27">
        <v>0</v>
      </c>
      <c r="L44" s="27"/>
      <c r="M44" s="27">
        <f t="shared" si="1"/>
        <v>813278024</v>
      </c>
    </row>
    <row r="45" spans="1:13" s="4" customFormat="1" ht="21" x14ac:dyDescent="0.55000000000000004">
      <c r="A45" s="21" t="s">
        <v>74</v>
      </c>
      <c r="C45" s="27">
        <v>126971651</v>
      </c>
      <c r="D45" s="27"/>
      <c r="E45" s="27">
        <v>0</v>
      </c>
      <c r="F45" s="27"/>
      <c r="G45" s="27">
        <f t="shared" si="0"/>
        <v>126971651</v>
      </c>
      <c r="H45" s="27"/>
      <c r="I45" s="27">
        <v>220985577</v>
      </c>
      <c r="J45" s="27"/>
      <c r="K45" s="27">
        <v>0</v>
      </c>
      <c r="L45" s="27"/>
      <c r="M45" s="27">
        <f t="shared" si="1"/>
        <v>220985577</v>
      </c>
    </row>
    <row r="46" spans="1:13" s="4" customFormat="1" ht="21" x14ac:dyDescent="0.55000000000000004">
      <c r="A46" s="21" t="s">
        <v>74</v>
      </c>
      <c r="C46" s="27">
        <v>789073035</v>
      </c>
      <c r="D46" s="27"/>
      <c r="E46" s="27">
        <v>0</v>
      </c>
      <c r="F46" s="27"/>
      <c r="G46" s="27">
        <f t="shared" si="0"/>
        <v>789073035</v>
      </c>
      <c r="H46" s="27"/>
      <c r="I46" s="27">
        <v>3418034060</v>
      </c>
      <c r="J46" s="27"/>
      <c r="K46" s="27">
        <v>0</v>
      </c>
      <c r="L46" s="27"/>
      <c r="M46" s="27">
        <f t="shared" si="1"/>
        <v>3418034060</v>
      </c>
    </row>
    <row r="47" spans="1:13" s="4" customFormat="1" ht="21" x14ac:dyDescent="0.55000000000000004">
      <c r="A47" s="21" t="s">
        <v>77</v>
      </c>
      <c r="C47" s="27">
        <v>18021</v>
      </c>
      <c r="D47" s="27"/>
      <c r="E47" s="27">
        <v>0</v>
      </c>
      <c r="F47" s="27"/>
      <c r="G47" s="27">
        <f t="shared" si="0"/>
        <v>18021</v>
      </c>
      <c r="H47" s="27"/>
      <c r="I47" s="27">
        <v>53829</v>
      </c>
      <c r="J47" s="27"/>
      <c r="K47" s="27">
        <v>0</v>
      </c>
      <c r="L47" s="27"/>
      <c r="M47" s="27">
        <f t="shared" si="1"/>
        <v>53829</v>
      </c>
    </row>
    <row r="48" spans="1:13" s="4" customFormat="1" ht="21" x14ac:dyDescent="0.55000000000000004">
      <c r="A48" s="21" t="s">
        <v>74</v>
      </c>
      <c r="C48" s="27">
        <v>3110644</v>
      </c>
      <c r="D48" s="27"/>
      <c r="E48" s="27">
        <v>0</v>
      </c>
      <c r="F48" s="27"/>
      <c r="G48" s="27">
        <f t="shared" si="0"/>
        <v>3110644</v>
      </c>
      <c r="H48" s="27"/>
      <c r="I48" s="27">
        <v>1917800853</v>
      </c>
      <c r="J48" s="27"/>
      <c r="K48" s="27">
        <v>0</v>
      </c>
      <c r="L48" s="27"/>
      <c r="M48" s="27">
        <f t="shared" si="1"/>
        <v>1917800853</v>
      </c>
    </row>
    <row r="49" spans="1:13" s="4" customFormat="1" ht="21" x14ac:dyDescent="0.55000000000000004">
      <c r="A49" s="21" t="s">
        <v>74</v>
      </c>
      <c r="C49" s="27">
        <v>144867985</v>
      </c>
      <c r="D49" s="27"/>
      <c r="E49" s="27">
        <v>0</v>
      </c>
      <c r="F49" s="27"/>
      <c r="G49" s="27">
        <f t="shared" si="0"/>
        <v>144867985</v>
      </c>
      <c r="H49" s="27"/>
      <c r="I49" s="27">
        <v>412276599</v>
      </c>
      <c r="J49" s="27"/>
      <c r="K49" s="27">
        <v>0</v>
      </c>
      <c r="L49" s="27"/>
      <c r="M49" s="27">
        <f t="shared" si="1"/>
        <v>412276599</v>
      </c>
    </row>
    <row r="50" spans="1:13" s="4" customFormat="1" ht="21" x14ac:dyDescent="0.55000000000000004">
      <c r="A50" s="21" t="s">
        <v>74</v>
      </c>
      <c r="C50" s="27">
        <v>17733463</v>
      </c>
      <c r="D50" s="27"/>
      <c r="E50" s="27">
        <v>0</v>
      </c>
      <c r="F50" s="27"/>
      <c r="G50" s="27">
        <f t="shared" si="0"/>
        <v>17733463</v>
      </c>
      <c r="H50" s="27"/>
      <c r="I50" s="27">
        <v>984206987</v>
      </c>
      <c r="J50" s="27"/>
      <c r="K50" s="27">
        <v>0</v>
      </c>
      <c r="L50" s="27"/>
      <c r="M50" s="27">
        <f t="shared" si="1"/>
        <v>984206987</v>
      </c>
    </row>
    <row r="51" spans="1:13" s="4" customFormat="1" ht="21" x14ac:dyDescent="0.55000000000000004">
      <c r="A51" s="21" t="s">
        <v>78</v>
      </c>
      <c r="C51" s="27">
        <v>277</v>
      </c>
      <c r="D51" s="27"/>
      <c r="E51" s="27">
        <v>0</v>
      </c>
      <c r="F51" s="27"/>
      <c r="G51" s="27">
        <f t="shared" si="0"/>
        <v>277</v>
      </c>
      <c r="H51" s="27"/>
      <c r="I51" s="27">
        <v>558</v>
      </c>
      <c r="J51" s="27"/>
      <c r="K51" s="27">
        <v>0</v>
      </c>
      <c r="L51" s="27"/>
      <c r="M51" s="27">
        <f t="shared" si="1"/>
        <v>558</v>
      </c>
    </row>
    <row r="52" spans="1:13" s="4" customFormat="1" ht="21" x14ac:dyDescent="0.55000000000000004">
      <c r="A52" s="21" t="s">
        <v>79</v>
      </c>
      <c r="C52" s="27">
        <v>21674</v>
      </c>
      <c r="D52" s="27"/>
      <c r="E52" s="27">
        <v>0</v>
      </c>
      <c r="F52" s="27"/>
      <c r="G52" s="27">
        <f t="shared" si="0"/>
        <v>21674</v>
      </c>
      <c r="H52" s="27"/>
      <c r="I52" s="27">
        <v>64748</v>
      </c>
      <c r="J52" s="27"/>
      <c r="K52" s="27">
        <v>0</v>
      </c>
      <c r="L52" s="27"/>
      <c r="M52" s="27">
        <f t="shared" si="1"/>
        <v>64748</v>
      </c>
    </row>
    <row r="53" spans="1:13" s="4" customFormat="1" ht="21" x14ac:dyDescent="0.55000000000000004">
      <c r="A53" s="21" t="s">
        <v>78</v>
      </c>
      <c r="C53" s="27">
        <v>0</v>
      </c>
      <c r="D53" s="27"/>
      <c r="E53" s="27">
        <v>0</v>
      </c>
      <c r="F53" s="27"/>
      <c r="G53" s="27">
        <f t="shared" si="0"/>
        <v>0</v>
      </c>
      <c r="H53" s="27"/>
      <c r="I53" s="27">
        <v>15330088</v>
      </c>
      <c r="J53" s="27"/>
      <c r="K53" s="27">
        <v>0</v>
      </c>
      <c r="L53" s="27"/>
      <c r="M53" s="27">
        <f t="shared" si="1"/>
        <v>15330088</v>
      </c>
    </row>
    <row r="54" spans="1:13" s="4" customFormat="1" ht="21" x14ac:dyDescent="0.55000000000000004">
      <c r="A54" s="21" t="s">
        <v>78</v>
      </c>
      <c r="C54" s="27">
        <v>0</v>
      </c>
      <c r="D54" s="27"/>
      <c r="E54" s="27">
        <v>0</v>
      </c>
      <c r="F54" s="27"/>
      <c r="G54" s="27">
        <f t="shared" si="0"/>
        <v>0</v>
      </c>
      <c r="H54" s="27"/>
      <c r="I54" s="27">
        <v>24150278</v>
      </c>
      <c r="J54" s="27"/>
      <c r="K54" s="27">
        <v>0</v>
      </c>
      <c r="L54" s="27"/>
      <c r="M54" s="27">
        <f t="shared" si="1"/>
        <v>24150278</v>
      </c>
    </row>
    <row r="55" spans="1:13" s="4" customFormat="1" ht="21" x14ac:dyDescent="0.55000000000000004">
      <c r="A55" s="21" t="s">
        <v>78</v>
      </c>
      <c r="C55" s="27">
        <v>0</v>
      </c>
      <c r="D55" s="27"/>
      <c r="E55" s="27">
        <v>0</v>
      </c>
      <c r="F55" s="27"/>
      <c r="G55" s="27">
        <f t="shared" si="0"/>
        <v>0</v>
      </c>
      <c r="H55" s="27"/>
      <c r="I55" s="27">
        <v>52798200</v>
      </c>
      <c r="J55" s="27"/>
      <c r="K55" s="27">
        <v>0</v>
      </c>
      <c r="L55" s="27"/>
      <c r="M55" s="27">
        <f t="shared" si="1"/>
        <v>52798200</v>
      </c>
    </row>
    <row r="56" spans="1:13" s="4" customFormat="1" ht="21" x14ac:dyDescent="0.55000000000000004">
      <c r="A56" s="21" t="s">
        <v>78</v>
      </c>
      <c r="C56" s="27">
        <v>0</v>
      </c>
      <c r="D56" s="27"/>
      <c r="E56" s="27">
        <v>0</v>
      </c>
      <c r="F56" s="27"/>
      <c r="G56" s="27">
        <f t="shared" si="0"/>
        <v>0</v>
      </c>
      <c r="H56" s="27"/>
      <c r="I56" s="27">
        <v>39472373</v>
      </c>
      <c r="J56" s="27"/>
      <c r="K56" s="27">
        <v>0</v>
      </c>
      <c r="L56" s="27"/>
      <c r="M56" s="27">
        <f t="shared" si="1"/>
        <v>39472373</v>
      </c>
    </row>
    <row r="57" spans="1:13" s="4" customFormat="1" ht="21" x14ac:dyDescent="0.55000000000000004">
      <c r="A57" s="21" t="s">
        <v>78</v>
      </c>
      <c r="C57" s="27">
        <v>0</v>
      </c>
      <c r="D57" s="27"/>
      <c r="E57" s="27">
        <v>0</v>
      </c>
      <c r="F57" s="27"/>
      <c r="G57" s="27">
        <f t="shared" si="0"/>
        <v>0</v>
      </c>
      <c r="H57" s="27"/>
      <c r="I57" s="27">
        <v>51588803</v>
      </c>
      <c r="J57" s="27"/>
      <c r="K57" s="27">
        <v>0</v>
      </c>
      <c r="L57" s="27"/>
      <c r="M57" s="27">
        <f t="shared" si="1"/>
        <v>51588803</v>
      </c>
    </row>
    <row r="58" spans="1:13" s="4" customFormat="1" ht="21" x14ac:dyDescent="0.55000000000000004">
      <c r="A58" s="21" t="s">
        <v>78</v>
      </c>
      <c r="C58" s="27">
        <v>0</v>
      </c>
      <c r="D58" s="27"/>
      <c r="E58" s="27">
        <v>0</v>
      </c>
      <c r="F58" s="27"/>
      <c r="G58" s="27">
        <f t="shared" si="0"/>
        <v>0</v>
      </c>
      <c r="H58" s="27"/>
      <c r="I58" s="27">
        <v>10107652</v>
      </c>
      <c r="J58" s="27"/>
      <c r="K58" s="27">
        <v>0</v>
      </c>
      <c r="L58" s="27"/>
      <c r="M58" s="27">
        <f t="shared" si="1"/>
        <v>10107652</v>
      </c>
    </row>
    <row r="59" spans="1:13" s="4" customFormat="1" ht="21" x14ac:dyDescent="0.55000000000000004">
      <c r="A59" s="21" t="s">
        <v>78</v>
      </c>
      <c r="C59" s="27">
        <v>0</v>
      </c>
      <c r="D59" s="27"/>
      <c r="E59" s="27">
        <v>0</v>
      </c>
      <c r="F59" s="27"/>
      <c r="G59" s="27">
        <f t="shared" si="0"/>
        <v>0</v>
      </c>
      <c r="H59" s="27"/>
      <c r="I59" s="27">
        <v>12580842</v>
      </c>
      <c r="J59" s="27"/>
      <c r="K59" s="27">
        <v>0</v>
      </c>
      <c r="L59" s="27"/>
      <c r="M59" s="27">
        <f t="shared" si="1"/>
        <v>12580842</v>
      </c>
    </row>
    <row r="60" spans="1:13" s="4" customFormat="1" ht="21" x14ac:dyDescent="0.55000000000000004">
      <c r="A60" s="21" t="s">
        <v>78</v>
      </c>
      <c r="C60" s="27">
        <v>0</v>
      </c>
      <c r="D60" s="27"/>
      <c r="E60" s="27">
        <v>0</v>
      </c>
      <c r="F60" s="27"/>
      <c r="G60" s="27">
        <f t="shared" si="0"/>
        <v>0</v>
      </c>
      <c r="H60" s="27"/>
      <c r="I60" s="27">
        <v>61887809</v>
      </c>
      <c r="J60" s="27"/>
      <c r="K60" s="27">
        <v>0</v>
      </c>
      <c r="L60" s="27"/>
      <c r="M60" s="27">
        <f t="shared" si="1"/>
        <v>61887809</v>
      </c>
    </row>
    <row r="61" spans="1:13" s="4" customFormat="1" ht="21" x14ac:dyDescent="0.55000000000000004">
      <c r="A61" s="21" t="s">
        <v>78</v>
      </c>
      <c r="C61" s="27">
        <v>0</v>
      </c>
      <c r="D61" s="27"/>
      <c r="E61" s="27">
        <v>0</v>
      </c>
      <c r="F61" s="27"/>
      <c r="G61" s="27">
        <f t="shared" si="0"/>
        <v>0</v>
      </c>
      <c r="H61" s="27"/>
      <c r="I61" s="27">
        <v>34187406</v>
      </c>
      <c r="J61" s="27"/>
      <c r="K61" s="27">
        <v>0</v>
      </c>
      <c r="L61" s="27"/>
      <c r="M61" s="27">
        <f t="shared" si="1"/>
        <v>34187406</v>
      </c>
    </row>
    <row r="62" spans="1:13" s="4" customFormat="1" ht="21" x14ac:dyDescent="0.55000000000000004">
      <c r="A62" s="21" t="s">
        <v>78</v>
      </c>
      <c r="C62" s="27">
        <v>0</v>
      </c>
      <c r="D62" s="27"/>
      <c r="E62" s="27">
        <v>0</v>
      </c>
      <c r="F62" s="27"/>
      <c r="G62" s="27">
        <f t="shared" si="0"/>
        <v>0</v>
      </c>
      <c r="H62" s="27"/>
      <c r="I62" s="27">
        <v>36262032</v>
      </c>
      <c r="J62" s="27"/>
      <c r="K62" s="27">
        <v>0</v>
      </c>
      <c r="L62" s="27"/>
      <c r="M62" s="27">
        <f t="shared" si="1"/>
        <v>36262032</v>
      </c>
    </row>
    <row r="63" spans="1:13" s="4" customFormat="1" ht="21" x14ac:dyDescent="0.55000000000000004">
      <c r="A63" s="21" t="s">
        <v>78</v>
      </c>
      <c r="C63" s="27">
        <v>0</v>
      </c>
      <c r="D63" s="27"/>
      <c r="E63" s="27">
        <v>0</v>
      </c>
      <c r="F63" s="27"/>
      <c r="G63" s="27">
        <f t="shared" si="0"/>
        <v>0</v>
      </c>
      <c r="H63" s="27"/>
      <c r="I63" s="27">
        <v>127016708</v>
      </c>
      <c r="J63" s="27"/>
      <c r="K63" s="27">
        <v>0</v>
      </c>
      <c r="L63" s="27"/>
      <c r="M63" s="27">
        <f t="shared" si="1"/>
        <v>127016708</v>
      </c>
    </row>
    <row r="64" spans="1:13" s="4" customFormat="1" ht="21" x14ac:dyDescent="0.55000000000000004">
      <c r="A64" s="21" t="s">
        <v>78</v>
      </c>
      <c r="C64" s="27">
        <v>0</v>
      </c>
      <c r="D64" s="27"/>
      <c r="E64" s="27">
        <v>0</v>
      </c>
      <c r="F64" s="27"/>
      <c r="G64" s="27">
        <f t="shared" si="0"/>
        <v>0</v>
      </c>
      <c r="H64" s="27"/>
      <c r="I64" s="27">
        <v>24196088</v>
      </c>
      <c r="J64" s="27"/>
      <c r="K64" s="27">
        <v>0</v>
      </c>
      <c r="L64" s="27"/>
      <c r="M64" s="27">
        <f t="shared" si="1"/>
        <v>24196088</v>
      </c>
    </row>
    <row r="65" spans="1:13" s="4" customFormat="1" ht="21" x14ac:dyDescent="0.55000000000000004">
      <c r="A65" s="21" t="s">
        <v>78</v>
      </c>
      <c r="C65" s="27">
        <v>0</v>
      </c>
      <c r="D65" s="27"/>
      <c r="E65" s="27">
        <v>0</v>
      </c>
      <c r="F65" s="27"/>
      <c r="G65" s="27">
        <f t="shared" si="0"/>
        <v>0</v>
      </c>
      <c r="H65" s="27"/>
      <c r="I65" s="27">
        <v>32785127</v>
      </c>
      <c r="J65" s="27"/>
      <c r="K65" s="27">
        <v>0</v>
      </c>
      <c r="L65" s="27"/>
      <c r="M65" s="27">
        <f t="shared" si="1"/>
        <v>32785127</v>
      </c>
    </row>
    <row r="66" spans="1:13" s="4" customFormat="1" ht="21" x14ac:dyDescent="0.55000000000000004">
      <c r="A66" s="21" t="s">
        <v>78</v>
      </c>
      <c r="C66" s="27">
        <v>0</v>
      </c>
      <c r="D66" s="27"/>
      <c r="E66" s="27">
        <v>0</v>
      </c>
      <c r="F66" s="27"/>
      <c r="G66" s="27">
        <f t="shared" si="0"/>
        <v>0</v>
      </c>
      <c r="H66" s="27"/>
      <c r="I66" s="27">
        <v>36912239</v>
      </c>
      <c r="J66" s="27"/>
      <c r="K66" s="27">
        <v>0</v>
      </c>
      <c r="L66" s="27"/>
      <c r="M66" s="27">
        <f t="shared" si="1"/>
        <v>36912239</v>
      </c>
    </row>
    <row r="67" spans="1:13" s="4" customFormat="1" ht="21" x14ac:dyDescent="0.55000000000000004">
      <c r="A67" s="21" t="s">
        <v>74</v>
      </c>
      <c r="C67" s="27">
        <v>700315394</v>
      </c>
      <c r="D67" s="27"/>
      <c r="E67" s="27">
        <v>0</v>
      </c>
      <c r="F67" s="27"/>
      <c r="G67" s="27">
        <f t="shared" si="0"/>
        <v>700315394</v>
      </c>
      <c r="H67" s="27"/>
      <c r="I67" s="27">
        <v>7843825602</v>
      </c>
      <c r="J67" s="27"/>
      <c r="K67" s="27">
        <v>0</v>
      </c>
      <c r="L67" s="27"/>
      <c r="M67" s="27">
        <f t="shared" si="1"/>
        <v>7843825602</v>
      </c>
    </row>
    <row r="68" spans="1:13" s="4" customFormat="1" ht="21" x14ac:dyDescent="0.55000000000000004">
      <c r="A68" s="21" t="s">
        <v>74</v>
      </c>
      <c r="C68" s="27">
        <v>1780691717</v>
      </c>
      <c r="D68" s="27"/>
      <c r="E68" s="27">
        <v>0</v>
      </c>
      <c r="F68" s="27"/>
      <c r="G68" s="27">
        <f t="shared" si="0"/>
        <v>1780691717</v>
      </c>
      <c r="H68" s="27"/>
      <c r="I68" s="27">
        <v>13665474817</v>
      </c>
      <c r="J68" s="27"/>
      <c r="K68" s="27">
        <v>0</v>
      </c>
      <c r="L68" s="27"/>
      <c r="M68" s="27">
        <f t="shared" si="1"/>
        <v>13665474817</v>
      </c>
    </row>
    <row r="69" spans="1:13" s="4" customFormat="1" ht="21" x14ac:dyDescent="0.55000000000000004">
      <c r="A69" s="21" t="s">
        <v>78</v>
      </c>
      <c r="C69" s="27">
        <v>5519299775</v>
      </c>
      <c r="D69" s="27"/>
      <c r="E69" s="27">
        <v>0</v>
      </c>
      <c r="F69" s="27"/>
      <c r="G69" s="27">
        <f t="shared" si="0"/>
        <v>5519299775</v>
      </c>
      <c r="H69" s="27"/>
      <c r="I69" s="27">
        <v>15819084619</v>
      </c>
      <c r="J69" s="27"/>
      <c r="K69" s="27">
        <v>129967909</v>
      </c>
      <c r="L69" s="27"/>
      <c r="M69" s="27">
        <f t="shared" si="1"/>
        <v>15689116710</v>
      </c>
    </row>
    <row r="70" spans="1:13" s="4" customFormat="1" ht="21" x14ac:dyDescent="0.55000000000000004">
      <c r="A70" s="21" t="s">
        <v>78</v>
      </c>
      <c r="C70" s="27">
        <v>290637139</v>
      </c>
      <c r="D70" s="27"/>
      <c r="E70" s="27">
        <v>0</v>
      </c>
      <c r="F70" s="27"/>
      <c r="G70" s="27">
        <f t="shared" si="0"/>
        <v>290637139</v>
      </c>
      <c r="H70" s="27"/>
      <c r="I70" s="27">
        <v>2487027749</v>
      </c>
      <c r="J70" s="27"/>
      <c r="K70" s="27">
        <v>1731312</v>
      </c>
      <c r="L70" s="27"/>
      <c r="M70" s="27">
        <f t="shared" si="1"/>
        <v>2485296437</v>
      </c>
    </row>
    <row r="71" spans="1:13" s="4" customFormat="1" ht="21" x14ac:dyDescent="0.55000000000000004">
      <c r="A71" s="21" t="s">
        <v>78</v>
      </c>
      <c r="C71" s="27">
        <v>5089714775</v>
      </c>
      <c r="D71" s="27"/>
      <c r="E71" s="27">
        <v>0</v>
      </c>
      <c r="F71" s="27"/>
      <c r="G71" s="27">
        <f t="shared" si="0"/>
        <v>5089714775</v>
      </c>
      <c r="H71" s="27"/>
      <c r="I71" s="27">
        <v>14583282991</v>
      </c>
      <c r="J71" s="27"/>
      <c r="K71" s="27">
        <v>119794658</v>
      </c>
      <c r="L71" s="27"/>
      <c r="M71" s="27">
        <f t="shared" si="1"/>
        <v>14463488333</v>
      </c>
    </row>
    <row r="72" spans="1:13" s="4" customFormat="1" ht="21" x14ac:dyDescent="0.55000000000000004">
      <c r="A72" s="21" t="s">
        <v>78</v>
      </c>
      <c r="C72" s="27">
        <v>889870412</v>
      </c>
      <c r="D72" s="27"/>
      <c r="E72" s="27">
        <v>0</v>
      </c>
      <c r="F72" s="27"/>
      <c r="G72" s="27">
        <f t="shared" si="0"/>
        <v>889870412</v>
      </c>
      <c r="H72" s="27"/>
      <c r="I72" s="27">
        <v>7658286164</v>
      </c>
      <c r="J72" s="27"/>
      <c r="K72" s="27">
        <v>5335223</v>
      </c>
      <c r="L72" s="27"/>
      <c r="M72" s="27">
        <f t="shared" si="1"/>
        <v>7652950941</v>
      </c>
    </row>
    <row r="73" spans="1:13" s="4" customFormat="1" ht="21" x14ac:dyDescent="0.55000000000000004">
      <c r="A73" s="21" t="s">
        <v>78</v>
      </c>
      <c r="C73" s="27">
        <v>2717718741</v>
      </c>
      <c r="D73" s="27"/>
      <c r="E73" s="27">
        <v>0</v>
      </c>
      <c r="F73" s="27"/>
      <c r="G73" s="27">
        <f t="shared" ref="G73:G105" si="2">C73-E73</f>
        <v>2717718741</v>
      </c>
      <c r="H73" s="27"/>
      <c r="I73" s="27">
        <v>23172445145</v>
      </c>
      <c r="J73" s="27"/>
      <c r="K73" s="27">
        <v>16123497</v>
      </c>
      <c r="L73" s="27"/>
      <c r="M73" s="27">
        <f t="shared" ref="M73:M105" si="3">I73-K73</f>
        <v>23156321648</v>
      </c>
    </row>
    <row r="74" spans="1:13" s="4" customFormat="1" ht="21" x14ac:dyDescent="0.55000000000000004">
      <c r="A74" s="21" t="s">
        <v>78</v>
      </c>
      <c r="C74" s="27">
        <v>2039208543</v>
      </c>
      <c r="D74" s="27"/>
      <c r="E74" s="27">
        <v>0</v>
      </c>
      <c r="F74" s="27"/>
      <c r="G74" s="27">
        <f t="shared" si="2"/>
        <v>2039208543</v>
      </c>
      <c r="H74" s="27"/>
      <c r="I74" s="27">
        <v>17384954279</v>
      </c>
      <c r="J74" s="27"/>
      <c r="K74" s="27">
        <v>12096328</v>
      </c>
      <c r="L74" s="27"/>
      <c r="M74" s="27">
        <f t="shared" si="3"/>
        <v>17372857951</v>
      </c>
    </row>
    <row r="75" spans="1:13" s="4" customFormat="1" ht="21" x14ac:dyDescent="0.55000000000000004">
      <c r="A75" s="21" t="s">
        <v>78</v>
      </c>
      <c r="C75" s="27">
        <v>348734100</v>
      </c>
      <c r="D75" s="27"/>
      <c r="E75" s="27">
        <v>0</v>
      </c>
      <c r="F75" s="27"/>
      <c r="G75" s="27">
        <f t="shared" si="2"/>
        <v>348734100</v>
      </c>
      <c r="H75" s="27"/>
      <c r="I75" s="27">
        <v>1016314512</v>
      </c>
      <c r="J75" s="27"/>
      <c r="K75" s="27">
        <v>8423868</v>
      </c>
      <c r="L75" s="27"/>
      <c r="M75" s="27">
        <f t="shared" si="3"/>
        <v>1007890644</v>
      </c>
    </row>
    <row r="76" spans="1:13" s="4" customFormat="1" ht="21" x14ac:dyDescent="0.55000000000000004">
      <c r="A76" s="21" t="s">
        <v>78</v>
      </c>
      <c r="C76" s="27">
        <v>2657003944</v>
      </c>
      <c r="D76" s="27"/>
      <c r="E76" s="27">
        <v>0</v>
      </c>
      <c r="F76" s="27"/>
      <c r="G76" s="27">
        <f t="shared" si="2"/>
        <v>2657003944</v>
      </c>
      <c r="H76" s="27"/>
      <c r="I76" s="27">
        <v>22655397080</v>
      </c>
      <c r="J76" s="27"/>
      <c r="K76" s="27">
        <v>15763791</v>
      </c>
      <c r="L76" s="27"/>
      <c r="M76" s="27">
        <f t="shared" si="3"/>
        <v>22639633289</v>
      </c>
    </row>
    <row r="77" spans="1:13" s="4" customFormat="1" ht="21" x14ac:dyDescent="0.55000000000000004">
      <c r="A77" s="21" t="s">
        <v>78</v>
      </c>
      <c r="C77" s="27">
        <v>551034228</v>
      </c>
      <c r="D77" s="27"/>
      <c r="E77" s="27">
        <v>0</v>
      </c>
      <c r="F77" s="27"/>
      <c r="G77" s="27">
        <f t="shared" si="2"/>
        <v>551034228</v>
      </c>
      <c r="H77" s="27"/>
      <c r="I77" s="27">
        <v>4697988362</v>
      </c>
      <c r="J77" s="27"/>
      <c r="K77" s="27">
        <v>3268848</v>
      </c>
      <c r="L77" s="27"/>
      <c r="M77" s="27">
        <f t="shared" si="3"/>
        <v>4694719514</v>
      </c>
    </row>
    <row r="78" spans="1:13" s="4" customFormat="1" ht="21" x14ac:dyDescent="0.55000000000000004">
      <c r="A78" s="21" t="s">
        <v>78</v>
      </c>
      <c r="C78" s="27">
        <v>676352099</v>
      </c>
      <c r="D78" s="27"/>
      <c r="E78" s="27">
        <v>0</v>
      </c>
      <c r="F78" s="27"/>
      <c r="G78" s="27">
        <f t="shared" si="2"/>
        <v>676352099</v>
      </c>
      <c r="H78" s="27"/>
      <c r="I78" s="27">
        <v>5766326667</v>
      </c>
      <c r="J78" s="27"/>
      <c r="K78" s="27">
        <v>4012187</v>
      </c>
      <c r="L78" s="27"/>
      <c r="M78" s="27">
        <f t="shared" si="3"/>
        <v>5762314480</v>
      </c>
    </row>
    <row r="79" spans="1:13" s="4" customFormat="1" ht="21" x14ac:dyDescent="0.55000000000000004">
      <c r="A79" s="21" t="s">
        <v>78</v>
      </c>
      <c r="C79" s="27">
        <v>3748625757</v>
      </c>
      <c r="D79" s="27"/>
      <c r="E79" s="27">
        <v>0</v>
      </c>
      <c r="F79" s="27"/>
      <c r="G79" s="27">
        <f t="shared" si="2"/>
        <v>3748625757</v>
      </c>
      <c r="H79" s="27"/>
      <c r="I79" s="27">
        <v>32512053753</v>
      </c>
      <c r="J79" s="27"/>
      <c r="K79" s="27">
        <v>22672854</v>
      </c>
      <c r="L79" s="27"/>
      <c r="M79" s="27">
        <f t="shared" si="3"/>
        <v>32489380899</v>
      </c>
    </row>
    <row r="80" spans="1:13" s="4" customFormat="1" ht="21" x14ac:dyDescent="0.55000000000000004">
      <c r="A80" s="21" t="s">
        <v>78</v>
      </c>
      <c r="C80" s="27">
        <v>1770315622</v>
      </c>
      <c r="D80" s="27"/>
      <c r="E80" s="27">
        <v>0</v>
      </c>
      <c r="F80" s="27"/>
      <c r="G80" s="27">
        <f t="shared" si="2"/>
        <v>1770315622</v>
      </c>
      <c r="H80" s="27"/>
      <c r="I80" s="27">
        <v>15091571452</v>
      </c>
      <c r="J80" s="27"/>
      <c r="K80" s="27">
        <v>10500518</v>
      </c>
      <c r="L80" s="27"/>
      <c r="M80" s="27">
        <f t="shared" si="3"/>
        <v>15081070934</v>
      </c>
    </row>
    <row r="81" spans="1:13" s="4" customFormat="1" ht="21" x14ac:dyDescent="0.55000000000000004">
      <c r="A81" s="21" t="s">
        <v>78</v>
      </c>
      <c r="C81" s="27">
        <v>1875547891</v>
      </c>
      <c r="D81" s="27"/>
      <c r="E81" s="27">
        <v>0</v>
      </c>
      <c r="F81" s="27"/>
      <c r="G81" s="27">
        <f t="shared" si="2"/>
        <v>1875547891</v>
      </c>
      <c r="H81" s="27"/>
      <c r="I81" s="27">
        <v>15988785769</v>
      </c>
      <c r="J81" s="27"/>
      <c r="K81" s="27">
        <v>11124800</v>
      </c>
      <c r="L81" s="27"/>
      <c r="M81" s="27">
        <f t="shared" si="3"/>
        <v>15977660969</v>
      </c>
    </row>
    <row r="82" spans="1:13" s="4" customFormat="1" ht="21" x14ac:dyDescent="0.55000000000000004">
      <c r="A82" s="21" t="s">
        <v>78</v>
      </c>
      <c r="C82" s="27">
        <v>1317497578</v>
      </c>
      <c r="D82" s="27"/>
      <c r="E82" s="27">
        <v>0</v>
      </c>
      <c r="F82" s="27"/>
      <c r="G82" s="27">
        <f t="shared" si="2"/>
        <v>1317497578</v>
      </c>
      <c r="H82" s="27"/>
      <c r="I82" s="27">
        <v>11282930434</v>
      </c>
      <c r="J82" s="27"/>
      <c r="K82" s="27">
        <v>7855281</v>
      </c>
      <c r="L82" s="27"/>
      <c r="M82" s="27">
        <f t="shared" si="3"/>
        <v>11275075153</v>
      </c>
    </row>
    <row r="83" spans="1:13" s="4" customFormat="1" ht="21" x14ac:dyDescent="0.55000000000000004">
      <c r="A83" s="21" t="s">
        <v>78</v>
      </c>
      <c r="C83" s="27">
        <v>6450315442</v>
      </c>
      <c r="D83" s="27"/>
      <c r="E83" s="27">
        <v>0</v>
      </c>
      <c r="F83" s="27"/>
      <c r="G83" s="27">
        <f t="shared" si="2"/>
        <v>6450315442</v>
      </c>
      <c r="H83" s="27"/>
      <c r="I83" s="27">
        <v>54965786146</v>
      </c>
      <c r="J83" s="27"/>
      <c r="K83" s="27">
        <v>38242459</v>
      </c>
      <c r="L83" s="27"/>
      <c r="M83" s="27">
        <f t="shared" si="3"/>
        <v>54927543687</v>
      </c>
    </row>
    <row r="84" spans="1:13" s="4" customFormat="1" ht="21" x14ac:dyDescent="0.55000000000000004">
      <c r="A84" s="21" t="s">
        <v>78</v>
      </c>
      <c r="C84" s="27">
        <v>1697067646</v>
      </c>
      <c r="D84" s="27"/>
      <c r="E84" s="27">
        <v>0</v>
      </c>
      <c r="F84" s="27"/>
      <c r="G84" s="27">
        <f t="shared" si="2"/>
        <v>1697067646</v>
      </c>
      <c r="H84" s="27"/>
      <c r="I84" s="27">
        <v>14465010862</v>
      </c>
      <c r="J84" s="27"/>
      <c r="K84" s="27">
        <v>10064368</v>
      </c>
      <c r="L84" s="27"/>
      <c r="M84" s="27">
        <f t="shared" si="3"/>
        <v>14454946494</v>
      </c>
    </row>
    <row r="85" spans="1:13" s="4" customFormat="1" ht="21" x14ac:dyDescent="0.55000000000000004">
      <c r="A85" s="21" t="s">
        <v>78</v>
      </c>
      <c r="C85" s="27">
        <v>1956302547</v>
      </c>
      <c r="D85" s="27"/>
      <c r="E85" s="27">
        <v>0</v>
      </c>
      <c r="F85" s="27"/>
      <c r="G85" s="27">
        <f t="shared" si="2"/>
        <v>1956302547</v>
      </c>
      <c r="H85" s="27"/>
      <c r="I85" s="27">
        <v>16723417597</v>
      </c>
      <c r="J85" s="27"/>
      <c r="K85" s="27">
        <v>11640221</v>
      </c>
      <c r="L85" s="27"/>
      <c r="M85" s="27">
        <f t="shared" si="3"/>
        <v>16711777376</v>
      </c>
    </row>
    <row r="86" spans="1:13" s="4" customFormat="1" ht="21" x14ac:dyDescent="0.55000000000000004">
      <c r="A86" s="21" t="s">
        <v>78</v>
      </c>
      <c r="C86" s="27">
        <v>2553322126</v>
      </c>
      <c r="D86" s="27"/>
      <c r="E86" s="27">
        <v>0</v>
      </c>
      <c r="F86" s="27"/>
      <c r="G86" s="27">
        <f t="shared" si="2"/>
        <v>2553322126</v>
      </c>
      <c r="H86" s="27"/>
      <c r="I86" s="27">
        <v>24234357380</v>
      </c>
      <c r="J86" s="27"/>
      <c r="K86" s="27">
        <v>17090138</v>
      </c>
      <c r="L86" s="27"/>
      <c r="M86" s="27">
        <f t="shared" si="3"/>
        <v>24217267242</v>
      </c>
    </row>
    <row r="87" spans="1:13" s="4" customFormat="1" ht="21" x14ac:dyDescent="0.55000000000000004">
      <c r="A87" s="21" t="s">
        <v>74</v>
      </c>
      <c r="C87" s="27">
        <v>146481</v>
      </c>
      <c r="D87" s="27"/>
      <c r="E87" s="27">
        <v>0</v>
      </c>
      <c r="F87" s="27"/>
      <c r="G87" s="27">
        <f t="shared" si="2"/>
        <v>146481</v>
      </c>
      <c r="H87" s="27"/>
      <c r="I87" s="27">
        <v>1003163088</v>
      </c>
      <c r="J87" s="27"/>
      <c r="K87" s="27">
        <v>0</v>
      </c>
      <c r="L87" s="27"/>
      <c r="M87" s="27">
        <f t="shared" si="3"/>
        <v>1003163088</v>
      </c>
    </row>
    <row r="88" spans="1:13" s="4" customFormat="1" ht="21" x14ac:dyDescent="0.55000000000000004">
      <c r="A88" s="21" t="s">
        <v>78</v>
      </c>
      <c r="C88" s="27">
        <v>20868133812</v>
      </c>
      <c r="D88" s="27"/>
      <c r="E88" s="27">
        <v>18279324</v>
      </c>
      <c r="F88" s="27"/>
      <c r="G88" s="27">
        <f t="shared" si="2"/>
        <v>20849854488</v>
      </c>
      <c r="H88" s="27"/>
      <c r="I88" s="27">
        <v>20868133812</v>
      </c>
      <c r="J88" s="27"/>
      <c r="K88" s="27">
        <v>18279324</v>
      </c>
      <c r="L88" s="27"/>
      <c r="M88" s="27">
        <f t="shared" si="3"/>
        <v>20849854488</v>
      </c>
    </row>
    <row r="89" spans="1:13" s="4" customFormat="1" ht="21" x14ac:dyDescent="0.55000000000000004">
      <c r="A89" s="21" t="s">
        <v>78</v>
      </c>
      <c r="C89" s="27">
        <v>12275344951</v>
      </c>
      <c r="D89" s="27"/>
      <c r="E89" s="27">
        <v>10752519</v>
      </c>
      <c r="F89" s="27"/>
      <c r="G89" s="27">
        <f t="shared" si="2"/>
        <v>12264592432</v>
      </c>
      <c r="H89" s="27"/>
      <c r="I89" s="27">
        <v>12275344951</v>
      </c>
      <c r="J89" s="27"/>
      <c r="K89" s="27">
        <v>10752519</v>
      </c>
      <c r="L89" s="27"/>
      <c r="M89" s="27">
        <f t="shared" si="3"/>
        <v>12264592432</v>
      </c>
    </row>
    <row r="90" spans="1:13" s="4" customFormat="1" ht="21" x14ac:dyDescent="0.55000000000000004">
      <c r="A90" s="21" t="s">
        <v>78</v>
      </c>
      <c r="C90" s="27">
        <v>13674258513</v>
      </c>
      <c r="D90" s="27"/>
      <c r="E90" s="27">
        <v>11977890</v>
      </c>
      <c r="F90" s="27"/>
      <c r="G90" s="27">
        <f t="shared" si="2"/>
        <v>13662280623</v>
      </c>
      <c r="H90" s="27"/>
      <c r="I90" s="27">
        <v>13674258513</v>
      </c>
      <c r="J90" s="27"/>
      <c r="K90" s="27">
        <v>11977890</v>
      </c>
      <c r="L90" s="27"/>
      <c r="M90" s="27">
        <f t="shared" si="3"/>
        <v>13662280623</v>
      </c>
    </row>
    <row r="91" spans="1:13" s="4" customFormat="1" ht="21" x14ac:dyDescent="0.55000000000000004">
      <c r="A91" s="21" t="s">
        <v>78</v>
      </c>
      <c r="C91" s="27">
        <v>8709507832</v>
      </c>
      <c r="D91" s="27"/>
      <c r="E91" s="27">
        <v>7629044</v>
      </c>
      <c r="F91" s="27"/>
      <c r="G91" s="27">
        <f t="shared" si="2"/>
        <v>8701878788</v>
      </c>
      <c r="H91" s="27"/>
      <c r="I91" s="27">
        <v>8709507832</v>
      </c>
      <c r="J91" s="27"/>
      <c r="K91" s="27">
        <v>7629044</v>
      </c>
      <c r="L91" s="27"/>
      <c r="M91" s="27">
        <f t="shared" si="3"/>
        <v>8701878788</v>
      </c>
    </row>
    <row r="92" spans="1:13" s="4" customFormat="1" ht="21" x14ac:dyDescent="0.55000000000000004">
      <c r="A92" s="21" t="s">
        <v>78</v>
      </c>
      <c r="C92" s="27">
        <v>17497208884</v>
      </c>
      <c r="D92" s="27"/>
      <c r="E92" s="27">
        <v>15326582</v>
      </c>
      <c r="F92" s="27"/>
      <c r="G92" s="27">
        <f t="shared" si="2"/>
        <v>17481882302</v>
      </c>
      <c r="H92" s="27"/>
      <c r="I92" s="27">
        <v>17497208884</v>
      </c>
      <c r="J92" s="27"/>
      <c r="K92" s="27">
        <v>15326582</v>
      </c>
      <c r="L92" s="27"/>
      <c r="M92" s="27">
        <f t="shared" si="3"/>
        <v>17481882302</v>
      </c>
    </row>
    <row r="93" spans="1:13" s="4" customFormat="1" ht="21" x14ac:dyDescent="0.55000000000000004">
      <c r="A93" s="21" t="s">
        <v>78</v>
      </c>
      <c r="C93" s="27">
        <v>10224920223</v>
      </c>
      <c r="D93" s="27"/>
      <c r="E93" s="27">
        <v>8956461</v>
      </c>
      <c r="F93" s="27"/>
      <c r="G93" s="27">
        <f t="shared" si="2"/>
        <v>10215963762</v>
      </c>
      <c r="H93" s="27"/>
      <c r="I93" s="27">
        <v>10224920223</v>
      </c>
      <c r="J93" s="27"/>
      <c r="K93" s="27">
        <v>8956461</v>
      </c>
      <c r="L93" s="27"/>
      <c r="M93" s="27">
        <f t="shared" si="3"/>
        <v>10215963762</v>
      </c>
    </row>
    <row r="94" spans="1:13" s="4" customFormat="1" ht="21" x14ac:dyDescent="0.55000000000000004">
      <c r="A94" s="21" t="s">
        <v>78</v>
      </c>
      <c r="C94" s="27">
        <v>6428042074</v>
      </c>
      <c r="D94" s="27"/>
      <c r="E94" s="27">
        <v>5630607</v>
      </c>
      <c r="F94" s="27"/>
      <c r="G94" s="27">
        <f t="shared" si="2"/>
        <v>6422411467</v>
      </c>
      <c r="H94" s="27"/>
      <c r="I94" s="27">
        <v>6428042074</v>
      </c>
      <c r="J94" s="27"/>
      <c r="K94" s="27">
        <v>5630607</v>
      </c>
      <c r="L94" s="27"/>
      <c r="M94" s="27">
        <f t="shared" si="3"/>
        <v>6422411467</v>
      </c>
    </row>
    <row r="95" spans="1:13" s="4" customFormat="1" ht="21" x14ac:dyDescent="0.55000000000000004">
      <c r="A95" s="21" t="s">
        <v>78</v>
      </c>
      <c r="C95" s="27">
        <v>9384122801</v>
      </c>
      <c r="D95" s="27"/>
      <c r="E95" s="27">
        <v>8219970</v>
      </c>
      <c r="F95" s="27"/>
      <c r="G95" s="27">
        <f t="shared" si="2"/>
        <v>9375902831</v>
      </c>
      <c r="H95" s="27"/>
      <c r="I95" s="27">
        <v>9384122801</v>
      </c>
      <c r="J95" s="27"/>
      <c r="K95" s="27">
        <v>8219970</v>
      </c>
      <c r="L95" s="27"/>
      <c r="M95" s="27">
        <f t="shared" si="3"/>
        <v>9375902831</v>
      </c>
    </row>
    <row r="96" spans="1:13" s="4" customFormat="1" ht="21" x14ac:dyDescent="0.55000000000000004">
      <c r="A96" s="21" t="s">
        <v>78</v>
      </c>
      <c r="C96" s="27">
        <v>5794159833</v>
      </c>
      <c r="D96" s="27"/>
      <c r="E96" s="27">
        <v>5075362</v>
      </c>
      <c r="F96" s="27"/>
      <c r="G96" s="27">
        <f t="shared" si="2"/>
        <v>5789084471</v>
      </c>
      <c r="H96" s="27"/>
      <c r="I96" s="27">
        <v>5794159833</v>
      </c>
      <c r="J96" s="27"/>
      <c r="K96" s="27">
        <v>5075362</v>
      </c>
      <c r="L96" s="27"/>
      <c r="M96" s="27">
        <f t="shared" si="3"/>
        <v>5789084471</v>
      </c>
    </row>
    <row r="97" spans="1:13" s="4" customFormat="1" ht="21" x14ac:dyDescent="0.55000000000000004">
      <c r="A97" s="21" t="s">
        <v>78</v>
      </c>
      <c r="C97" s="27">
        <v>5469477339</v>
      </c>
      <c r="D97" s="27"/>
      <c r="E97" s="27">
        <v>4790958</v>
      </c>
      <c r="F97" s="27"/>
      <c r="G97" s="27">
        <f t="shared" si="2"/>
        <v>5464686381</v>
      </c>
      <c r="H97" s="27"/>
      <c r="I97" s="27">
        <v>5469477339</v>
      </c>
      <c r="J97" s="27"/>
      <c r="K97" s="27">
        <v>4790958</v>
      </c>
      <c r="L97" s="27"/>
      <c r="M97" s="27">
        <f t="shared" si="3"/>
        <v>5464686381</v>
      </c>
    </row>
    <row r="98" spans="1:13" s="4" customFormat="1" ht="21" x14ac:dyDescent="0.55000000000000004">
      <c r="A98" s="21" t="s">
        <v>78</v>
      </c>
      <c r="C98" s="27">
        <v>6349366278</v>
      </c>
      <c r="D98" s="27"/>
      <c r="E98" s="27">
        <v>5561692</v>
      </c>
      <c r="F98" s="27"/>
      <c r="G98" s="27">
        <f t="shared" si="2"/>
        <v>6343804586</v>
      </c>
      <c r="H98" s="27"/>
      <c r="I98" s="27">
        <v>6349366278</v>
      </c>
      <c r="J98" s="27"/>
      <c r="K98" s="27">
        <v>5561692</v>
      </c>
      <c r="L98" s="27"/>
      <c r="M98" s="27">
        <f t="shared" si="3"/>
        <v>6343804586</v>
      </c>
    </row>
    <row r="99" spans="1:13" s="4" customFormat="1" ht="21" x14ac:dyDescent="0.55000000000000004">
      <c r="A99" s="21" t="s">
        <v>78</v>
      </c>
      <c r="C99" s="27">
        <v>4739941909</v>
      </c>
      <c r="D99" s="27"/>
      <c r="E99" s="27">
        <v>4151925</v>
      </c>
      <c r="F99" s="27"/>
      <c r="G99" s="27">
        <f t="shared" si="2"/>
        <v>4735789984</v>
      </c>
      <c r="H99" s="27"/>
      <c r="I99" s="27">
        <v>4739941909</v>
      </c>
      <c r="J99" s="27"/>
      <c r="K99" s="27">
        <v>4151925</v>
      </c>
      <c r="L99" s="27"/>
      <c r="M99" s="27">
        <f t="shared" si="3"/>
        <v>4735789984</v>
      </c>
    </row>
    <row r="100" spans="1:13" s="4" customFormat="1" ht="21" x14ac:dyDescent="0.55000000000000004">
      <c r="A100" s="21" t="s">
        <v>78</v>
      </c>
      <c r="C100" s="27">
        <v>2271673449</v>
      </c>
      <c r="D100" s="27"/>
      <c r="E100" s="27">
        <v>1989860</v>
      </c>
      <c r="F100" s="27"/>
      <c r="G100" s="27">
        <f t="shared" si="2"/>
        <v>2269683589</v>
      </c>
      <c r="H100" s="27"/>
      <c r="I100" s="27">
        <v>2271673449</v>
      </c>
      <c r="J100" s="27"/>
      <c r="K100" s="27">
        <v>1989860</v>
      </c>
      <c r="L100" s="27"/>
      <c r="M100" s="27">
        <f t="shared" si="3"/>
        <v>2269683589</v>
      </c>
    </row>
    <row r="101" spans="1:13" s="4" customFormat="1" ht="21" x14ac:dyDescent="0.55000000000000004">
      <c r="A101" s="21" t="s">
        <v>78</v>
      </c>
      <c r="C101" s="27">
        <v>2382468590</v>
      </c>
      <c r="D101" s="27"/>
      <c r="E101" s="27">
        <v>2086910</v>
      </c>
      <c r="F101" s="27"/>
      <c r="G101" s="27">
        <f t="shared" si="2"/>
        <v>2380381680</v>
      </c>
      <c r="H101" s="27"/>
      <c r="I101" s="27">
        <v>2382468590</v>
      </c>
      <c r="J101" s="27"/>
      <c r="K101" s="27">
        <v>2086910</v>
      </c>
      <c r="L101" s="27"/>
      <c r="M101" s="27">
        <f t="shared" si="3"/>
        <v>2380381680</v>
      </c>
    </row>
    <row r="102" spans="1:13" s="4" customFormat="1" ht="21" x14ac:dyDescent="0.55000000000000004">
      <c r="A102" s="21" t="s">
        <v>78</v>
      </c>
      <c r="C102" s="27">
        <v>1130124951</v>
      </c>
      <c r="D102" s="27"/>
      <c r="E102" s="27">
        <v>989927</v>
      </c>
      <c r="F102" s="27"/>
      <c r="G102" s="27">
        <f t="shared" si="2"/>
        <v>1129135024</v>
      </c>
      <c r="H102" s="27"/>
      <c r="I102" s="27">
        <v>1130124951</v>
      </c>
      <c r="J102" s="27"/>
      <c r="K102" s="27">
        <v>989927</v>
      </c>
      <c r="L102" s="27"/>
      <c r="M102" s="27">
        <f t="shared" si="3"/>
        <v>1129135024</v>
      </c>
    </row>
    <row r="103" spans="1:13" s="4" customFormat="1" ht="21" x14ac:dyDescent="0.55000000000000004">
      <c r="A103" s="21" t="s">
        <v>78</v>
      </c>
      <c r="C103" s="27">
        <v>14224657525</v>
      </c>
      <c r="D103" s="27"/>
      <c r="E103" s="27">
        <v>12460009</v>
      </c>
      <c r="F103" s="27"/>
      <c r="G103" s="27">
        <f t="shared" si="2"/>
        <v>14212197516</v>
      </c>
      <c r="H103" s="27"/>
      <c r="I103" s="27">
        <v>14224657525</v>
      </c>
      <c r="J103" s="27"/>
      <c r="K103" s="27">
        <v>12460009</v>
      </c>
      <c r="L103" s="27"/>
      <c r="M103" s="27">
        <f t="shared" si="3"/>
        <v>14212197516</v>
      </c>
    </row>
    <row r="104" spans="1:13" s="4" customFormat="1" ht="21" x14ac:dyDescent="0.55000000000000004">
      <c r="A104" s="21" t="s">
        <v>74</v>
      </c>
      <c r="C104" s="27">
        <v>327847</v>
      </c>
      <c r="D104" s="27"/>
      <c r="E104" s="27">
        <v>0</v>
      </c>
      <c r="F104" s="27"/>
      <c r="G104" s="27">
        <f t="shared" si="2"/>
        <v>327847</v>
      </c>
      <c r="H104" s="27"/>
      <c r="I104" s="27">
        <v>327847</v>
      </c>
      <c r="J104" s="27"/>
      <c r="K104" s="27">
        <v>0</v>
      </c>
      <c r="L104" s="27"/>
      <c r="M104" s="27">
        <f t="shared" si="3"/>
        <v>327847</v>
      </c>
    </row>
    <row r="105" spans="1:13" s="4" customFormat="1" ht="21.75" thickBot="1" x14ac:dyDescent="0.6">
      <c r="A105" s="21" t="s">
        <v>78</v>
      </c>
      <c r="C105" s="27">
        <v>3561643830</v>
      </c>
      <c r="D105" s="27"/>
      <c r="E105" s="27">
        <v>3168505</v>
      </c>
      <c r="F105" s="27"/>
      <c r="G105" s="27">
        <f t="shared" si="2"/>
        <v>3558475325</v>
      </c>
      <c r="H105" s="27"/>
      <c r="I105" s="27">
        <v>3561643830</v>
      </c>
      <c r="J105" s="27"/>
      <c r="K105" s="27">
        <v>3168505</v>
      </c>
      <c r="L105" s="27"/>
      <c r="M105" s="27">
        <f t="shared" si="3"/>
        <v>3558475325</v>
      </c>
    </row>
    <row r="106" spans="1:13" s="13" customFormat="1" ht="24.75" thickBot="1" x14ac:dyDescent="0.3">
      <c r="A106" s="13" t="s">
        <v>47</v>
      </c>
      <c r="C106" s="14">
        <f>SUM(C8:C105)</f>
        <v>204439243690</v>
      </c>
      <c r="E106" s="14">
        <f>SUM(E8:E105)</f>
        <v>127047545</v>
      </c>
      <c r="G106" s="14">
        <f>SUM(G8:G105)</f>
        <v>204312196145</v>
      </c>
      <c r="I106" s="14">
        <f>SUM(I8:I105)</f>
        <v>536093201238</v>
      </c>
      <c r="K106" s="14">
        <f>SUM(K8:K105)</f>
        <v>572755805</v>
      </c>
      <c r="M106" s="14">
        <f>SUM(M8:M105)</f>
        <v>535520445433</v>
      </c>
    </row>
    <row r="107" spans="1:13" ht="19.5" thickTop="1" x14ac:dyDescent="0.45"/>
    <row r="108" spans="1:13" x14ac:dyDescent="0.45">
      <c r="G108" s="51"/>
    </row>
    <row r="109" spans="1:13" x14ac:dyDescent="0.45">
      <c r="M109" s="51"/>
    </row>
  </sheetData>
  <mergeCells count="7">
    <mergeCell ref="A2:M2"/>
    <mergeCell ref="A3:M3"/>
    <mergeCell ref="A4:M4"/>
    <mergeCell ref="A6:B6"/>
    <mergeCell ref="C6:G6"/>
    <mergeCell ref="I6:M6"/>
    <mergeCell ref="A5:M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49"/>
  <sheetViews>
    <sheetView rightToLeft="1" topLeftCell="A34" workbookViewId="0">
      <selection activeCell="Q48" sqref="Q48:Q49"/>
    </sheetView>
  </sheetViews>
  <sheetFormatPr defaultRowHeight="18.75" x14ac:dyDescent="0.45"/>
  <cols>
    <col min="1" max="1" width="32.42578125" style="1" customWidth="1"/>
    <col min="2" max="2" width="1" style="1" customWidth="1"/>
    <col min="3" max="3" width="20" style="1" customWidth="1"/>
    <col min="4" max="4" width="1" style="1" customWidth="1"/>
    <col min="5" max="5" width="26.7109375" style="1" bestFit="1" customWidth="1"/>
    <col min="6" max="6" width="1" style="1" customWidth="1"/>
    <col min="7" max="7" width="25" style="1" customWidth="1"/>
    <col min="8" max="8" width="1" style="1" customWidth="1"/>
    <col min="9" max="9" width="28" style="1" customWidth="1"/>
    <col min="10" max="10" width="1" style="1" customWidth="1"/>
    <col min="11" max="11" width="21" style="1" customWidth="1"/>
    <col min="12" max="12" width="1" style="1" customWidth="1"/>
    <col min="13" max="13" width="25" style="1" customWidth="1"/>
    <col min="14" max="14" width="1" style="1" customWidth="1"/>
    <col min="15" max="15" width="26.5703125" style="1" bestFit="1" customWidth="1"/>
    <col min="16" max="16" width="1" style="1" customWidth="1"/>
    <col min="17" max="17" width="28" style="1" customWidth="1"/>
    <col min="18" max="18" width="1" style="1" customWidth="1"/>
    <col min="19" max="19" width="9.140625" style="1" customWidth="1"/>
    <col min="20" max="16384" width="9.140625" style="1"/>
  </cols>
  <sheetData>
    <row r="1" spans="1:17" s="4" customFormat="1" x14ac:dyDescent="0.45"/>
    <row r="2" spans="1:17" s="4" customFormat="1" ht="26.25" x14ac:dyDescent="0.45">
      <c r="A2" s="71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  <c r="N2" s="71" t="s">
        <v>0</v>
      </c>
      <c r="O2" s="71" t="s">
        <v>0</v>
      </c>
      <c r="P2" s="71" t="s">
        <v>0</v>
      </c>
      <c r="Q2" s="71" t="s">
        <v>0</v>
      </c>
    </row>
    <row r="3" spans="1:17" s="4" customFormat="1" ht="26.25" x14ac:dyDescent="0.45">
      <c r="A3" s="71" t="s">
        <v>80</v>
      </c>
      <c r="B3" s="71" t="s">
        <v>80</v>
      </c>
      <c r="C3" s="71" t="s">
        <v>80</v>
      </c>
      <c r="D3" s="71" t="s">
        <v>80</v>
      </c>
      <c r="E3" s="71" t="s">
        <v>80</v>
      </c>
      <c r="F3" s="71" t="s">
        <v>80</v>
      </c>
      <c r="G3" s="71" t="s">
        <v>80</v>
      </c>
      <c r="H3" s="71" t="s">
        <v>80</v>
      </c>
      <c r="I3" s="71" t="s">
        <v>80</v>
      </c>
      <c r="J3" s="71" t="s">
        <v>80</v>
      </c>
      <c r="K3" s="71" t="s">
        <v>80</v>
      </c>
      <c r="L3" s="71" t="s">
        <v>80</v>
      </c>
      <c r="M3" s="71" t="s">
        <v>80</v>
      </c>
      <c r="N3" s="71" t="s">
        <v>80</v>
      </c>
      <c r="O3" s="71" t="s">
        <v>80</v>
      </c>
      <c r="P3" s="71" t="s">
        <v>80</v>
      </c>
      <c r="Q3" s="71" t="s">
        <v>80</v>
      </c>
    </row>
    <row r="4" spans="1:17" s="4" customFormat="1" ht="26.25" x14ac:dyDescent="0.45">
      <c r="A4" s="71" t="s">
        <v>2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  <c r="N4" s="71" t="s">
        <v>2</v>
      </c>
      <c r="O4" s="71" t="s">
        <v>2</v>
      </c>
      <c r="P4" s="71" t="s">
        <v>2</v>
      </c>
      <c r="Q4" s="71" t="s">
        <v>2</v>
      </c>
    </row>
    <row r="6" spans="1:17" s="4" customFormat="1" ht="27" thickBot="1" x14ac:dyDescent="0.5">
      <c r="A6" s="77" t="s">
        <v>3</v>
      </c>
      <c r="C6" s="70" t="s">
        <v>134</v>
      </c>
      <c r="D6" s="70" t="s">
        <v>82</v>
      </c>
      <c r="E6" s="70" t="s">
        <v>82</v>
      </c>
      <c r="F6" s="70" t="s">
        <v>82</v>
      </c>
      <c r="G6" s="70" t="s">
        <v>82</v>
      </c>
      <c r="H6" s="70" t="s">
        <v>82</v>
      </c>
      <c r="I6" s="70" t="s">
        <v>82</v>
      </c>
      <c r="K6" s="70" t="s">
        <v>135</v>
      </c>
      <c r="L6" s="70" t="s">
        <v>83</v>
      </c>
      <c r="M6" s="70" t="s">
        <v>83</v>
      </c>
      <c r="N6" s="70" t="s">
        <v>83</v>
      </c>
      <c r="O6" s="70" t="s">
        <v>83</v>
      </c>
      <c r="P6" s="70" t="s">
        <v>83</v>
      </c>
      <c r="Q6" s="70" t="s">
        <v>83</v>
      </c>
    </row>
    <row r="7" spans="1:17" s="4" customFormat="1" ht="27" thickBot="1" x14ac:dyDescent="0.5">
      <c r="A7" s="70"/>
      <c r="C7" s="8" t="s">
        <v>7</v>
      </c>
      <c r="E7" s="8" t="s">
        <v>100</v>
      </c>
      <c r="G7" s="8" t="s">
        <v>101</v>
      </c>
      <c r="I7" s="8" t="s">
        <v>103</v>
      </c>
      <c r="K7" s="8" t="s">
        <v>7</v>
      </c>
      <c r="M7" s="8" t="s">
        <v>100</v>
      </c>
      <c r="O7" s="8" t="s">
        <v>101</v>
      </c>
      <c r="Q7" s="8" t="s">
        <v>103</v>
      </c>
    </row>
    <row r="8" spans="1:17" s="54" customFormat="1" ht="21" x14ac:dyDescent="0.55000000000000004">
      <c r="A8" s="28" t="s">
        <v>29</v>
      </c>
      <c r="C8" s="55">
        <v>83831069</v>
      </c>
      <c r="D8" s="55"/>
      <c r="E8" s="55">
        <v>2334930355747</v>
      </c>
      <c r="F8" s="55"/>
      <c r="G8" s="55">
        <v>1921518924411</v>
      </c>
      <c r="H8" s="55"/>
      <c r="I8" s="55">
        <f t="shared" ref="I8:I20" si="0">E8-G8</f>
        <v>413411431336</v>
      </c>
      <c r="J8" s="55"/>
      <c r="K8" s="55">
        <v>234858841</v>
      </c>
      <c r="L8" s="55"/>
      <c r="M8" s="55">
        <v>5603513870713</v>
      </c>
      <c r="N8" s="55"/>
      <c r="O8" s="55">
        <v>5144483553847</v>
      </c>
      <c r="P8" s="55"/>
      <c r="Q8" s="55">
        <f>M8-O8</f>
        <v>459030316866</v>
      </c>
    </row>
    <row r="9" spans="1:17" s="54" customFormat="1" ht="21" x14ac:dyDescent="0.55000000000000004">
      <c r="A9" s="28" t="s">
        <v>24</v>
      </c>
      <c r="C9" s="55">
        <v>112857655</v>
      </c>
      <c r="D9" s="55"/>
      <c r="E9" s="55">
        <v>1758605515725</v>
      </c>
      <c r="F9" s="55"/>
      <c r="G9" s="55">
        <v>1493601171416</v>
      </c>
      <c r="H9" s="55"/>
      <c r="I9" s="55">
        <f t="shared" si="0"/>
        <v>265004344309</v>
      </c>
      <c r="J9" s="55"/>
      <c r="K9" s="55">
        <v>326621447</v>
      </c>
      <c r="L9" s="55"/>
      <c r="M9" s="55">
        <v>4309731538386</v>
      </c>
      <c r="N9" s="55"/>
      <c r="O9" s="55">
        <v>3994629557757</v>
      </c>
      <c r="P9" s="55"/>
      <c r="Q9" s="55">
        <f t="shared" ref="Q9:Q45" si="1">M9-O9</f>
        <v>315101980629</v>
      </c>
    </row>
    <row r="10" spans="1:17" s="54" customFormat="1" ht="21" x14ac:dyDescent="0.55000000000000004">
      <c r="A10" s="28" t="s">
        <v>33</v>
      </c>
      <c r="C10" s="55">
        <v>15275000</v>
      </c>
      <c r="D10" s="55"/>
      <c r="E10" s="55">
        <v>356484219007</v>
      </c>
      <c r="F10" s="55"/>
      <c r="G10" s="55">
        <v>349385128142</v>
      </c>
      <c r="H10" s="55"/>
      <c r="I10" s="55">
        <f t="shared" si="0"/>
        <v>7099090865</v>
      </c>
      <c r="J10" s="55"/>
      <c r="K10" s="55">
        <v>20515000</v>
      </c>
      <c r="L10" s="55"/>
      <c r="M10" s="55">
        <v>473874925231</v>
      </c>
      <c r="N10" s="55"/>
      <c r="O10" s="55">
        <v>465669229013</v>
      </c>
      <c r="P10" s="55"/>
      <c r="Q10" s="55">
        <f t="shared" si="1"/>
        <v>8205696218</v>
      </c>
    </row>
    <row r="11" spans="1:17" s="54" customFormat="1" ht="21" x14ac:dyDescent="0.55000000000000004">
      <c r="A11" s="28" t="s">
        <v>36</v>
      </c>
      <c r="C11" s="55">
        <v>188555783</v>
      </c>
      <c r="D11" s="55"/>
      <c r="E11" s="55">
        <v>3713718607542</v>
      </c>
      <c r="F11" s="55"/>
      <c r="G11" s="55">
        <v>3387664264696</v>
      </c>
      <c r="H11" s="55"/>
      <c r="I11" s="55">
        <f t="shared" si="0"/>
        <v>326054342846</v>
      </c>
      <c r="J11" s="55"/>
      <c r="K11" s="55">
        <v>651238511</v>
      </c>
      <c r="L11" s="55"/>
      <c r="M11" s="55">
        <v>10310073201161</v>
      </c>
      <c r="N11" s="55"/>
      <c r="O11" s="55">
        <v>9672767577435</v>
      </c>
      <c r="P11" s="55"/>
      <c r="Q11" s="55">
        <f t="shared" si="1"/>
        <v>637305623726</v>
      </c>
    </row>
    <row r="12" spans="1:17" s="54" customFormat="1" ht="21" x14ac:dyDescent="0.55000000000000004">
      <c r="A12" s="28" t="s">
        <v>21</v>
      </c>
      <c r="C12" s="55">
        <v>6886673631</v>
      </c>
      <c r="D12" s="55"/>
      <c r="E12" s="55">
        <v>206856781116809</v>
      </c>
      <c r="F12" s="55"/>
      <c r="G12" s="55">
        <v>206781291916300</v>
      </c>
      <c r="H12" s="55"/>
      <c r="I12" s="55">
        <f t="shared" si="0"/>
        <v>75489200509</v>
      </c>
      <c r="J12" s="55"/>
      <c r="K12" s="55">
        <v>16273876704</v>
      </c>
      <c r="L12" s="55"/>
      <c r="M12" s="55">
        <v>475077793869261</v>
      </c>
      <c r="N12" s="55"/>
      <c r="O12" s="55">
        <v>474850961436656</v>
      </c>
      <c r="P12" s="55"/>
      <c r="Q12" s="55">
        <f t="shared" si="1"/>
        <v>226832432605</v>
      </c>
    </row>
    <row r="13" spans="1:17" s="54" customFormat="1" ht="21" x14ac:dyDescent="0.55000000000000004">
      <c r="A13" s="28" t="s">
        <v>45</v>
      </c>
      <c r="C13" s="55">
        <v>5000000</v>
      </c>
      <c r="D13" s="55"/>
      <c r="E13" s="55">
        <v>86193204549</v>
      </c>
      <c r="F13" s="55"/>
      <c r="G13" s="55">
        <v>86092434832</v>
      </c>
      <c r="H13" s="55"/>
      <c r="I13" s="55">
        <f t="shared" si="0"/>
        <v>100769717</v>
      </c>
      <c r="J13" s="55"/>
      <c r="K13" s="55">
        <v>69400000</v>
      </c>
      <c r="L13" s="55"/>
      <c r="M13" s="55">
        <v>1141020061737</v>
      </c>
      <c r="N13" s="55"/>
      <c r="O13" s="55">
        <v>1125527132126</v>
      </c>
      <c r="P13" s="55"/>
      <c r="Q13" s="55">
        <f t="shared" si="1"/>
        <v>15492929611</v>
      </c>
    </row>
    <row r="14" spans="1:17" s="54" customFormat="1" ht="21" x14ac:dyDescent="0.55000000000000004">
      <c r="A14" s="28" t="s">
        <v>18</v>
      </c>
      <c r="C14" s="55">
        <v>103704053</v>
      </c>
      <c r="D14" s="55"/>
      <c r="E14" s="55">
        <v>619642609144</v>
      </c>
      <c r="F14" s="55"/>
      <c r="G14" s="55">
        <v>526320705830</v>
      </c>
      <c r="H14" s="55"/>
      <c r="I14" s="55">
        <f t="shared" si="0"/>
        <v>93321903314</v>
      </c>
      <c r="J14" s="55"/>
      <c r="K14" s="55">
        <v>244898140</v>
      </c>
      <c r="L14" s="55"/>
      <c r="M14" s="55">
        <v>1406312617964</v>
      </c>
      <c r="N14" s="55"/>
      <c r="O14" s="55">
        <v>1200689001026</v>
      </c>
      <c r="P14" s="55"/>
      <c r="Q14" s="55">
        <f t="shared" si="1"/>
        <v>205623616938</v>
      </c>
    </row>
    <row r="15" spans="1:17" s="54" customFormat="1" ht="21" x14ac:dyDescent="0.55000000000000004">
      <c r="A15" s="28" t="s">
        <v>31</v>
      </c>
      <c r="C15" s="55">
        <v>109300000</v>
      </c>
      <c r="D15" s="55"/>
      <c r="E15" s="55">
        <v>2110798446249</v>
      </c>
      <c r="F15" s="55"/>
      <c r="G15" s="55">
        <v>2092834379831</v>
      </c>
      <c r="H15" s="55"/>
      <c r="I15" s="55">
        <f t="shared" si="0"/>
        <v>17964066418</v>
      </c>
      <c r="J15" s="55"/>
      <c r="K15" s="55">
        <v>279300000</v>
      </c>
      <c r="L15" s="55"/>
      <c r="M15" s="55">
        <v>5256612966012</v>
      </c>
      <c r="N15" s="55"/>
      <c r="O15" s="55">
        <v>5212072519218</v>
      </c>
      <c r="P15" s="55"/>
      <c r="Q15" s="55">
        <f t="shared" si="1"/>
        <v>44540446794</v>
      </c>
    </row>
    <row r="16" spans="1:17" s="54" customFormat="1" ht="21" x14ac:dyDescent="0.55000000000000004">
      <c r="A16" s="28" t="s">
        <v>27</v>
      </c>
      <c r="C16" s="55">
        <v>66866165</v>
      </c>
      <c r="D16" s="55"/>
      <c r="E16" s="55">
        <v>3927269497714</v>
      </c>
      <c r="F16" s="55"/>
      <c r="G16" s="55">
        <v>3366998001297</v>
      </c>
      <c r="H16" s="55"/>
      <c r="I16" s="55">
        <f t="shared" si="0"/>
        <v>560271496417</v>
      </c>
      <c r="J16" s="55"/>
      <c r="K16" s="55">
        <v>169182462</v>
      </c>
      <c r="L16" s="55"/>
      <c r="M16" s="55">
        <v>8683264653847</v>
      </c>
      <c r="N16" s="55"/>
      <c r="O16" s="55">
        <v>8236616291386</v>
      </c>
      <c r="P16" s="55"/>
      <c r="Q16" s="55">
        <f t="shared" si="1"/>
        <v>446648362461</v>
      </c>
    </row>
    <row r="17" spans="1:17" s="54" customFormat="1" ht="21" x14ac:dyDescent="0.55000000000000004">
      <c r="A17" s="28" t="s">
        <v>23</v>
      </c>
      <c r="C17" s="55">
        <v>6216000</v>
      </c>
      <c r="D17" s="55"/>
      <c r="E17" s="55">
        <v>774764836231</v>
      </c>
      <c r="F17" s="55"/>
      <c r="G17" s="55">
        <v>766866604167</v>
      </c>
      <c r="H17" s="55"/>
      <c r="I17" s="55">
        <f t="shared" si="0"/>
        <v>7898232064</v>
      </c>
      <c r="J17" s="55"/>
      <c r="K17" s="55">
        <v>11421000</v>
      </c>
      <c r="L17" s="55"/>
      <c r="M17" s="55">
        <v>1397503711630</v>
      </c>
      <c r="N17" s="55"/>
      <c r="O17" s="55">
        <v>1384173979889</v>
      </c>
      <c r="P17" s="55"/>
      <c r="Q17" s="55">
        <f t="shared" si="1"/>
        <v>13329731741</v>
      </c>
    </row>
    <row r="18" spans="1:17" s="54" customFormat="1" ht="21" x14ac:dyDescent="0.55000000000000004">
      <c r="A18" s="28" t="s">
        <v>25</v>
      </c>
      <c r="C18" s="55">
        <v>123127605</v>
      </c>
      <c r="D18" s="55"/>
      <c r="E18" s="55">
        <v>4969261365425</v>
      </c>
      <c r="F18" s="55"/>
      <c r="G18" s="55">
        <v>4600804266219</v>
      </c>
      <c r="H18" s="55"/>
      <c r="I18" s="55">
        <f t="shared" si="0"/>
        <v>368457099206</v>
      </c>
      <c r="J18" s="55"/>
      <c r="K18" s="55">
        <v>287399143</v>
      </c>
      <c r="L18" s="55"/>
      <c r="M18" s="55">
        <v>10628246092033</v>
      </c>
      <c r="N18" s="55"/>
      <c r="O18" s="55">
        <v>10456014679133</v>
      </c>
      <c r="P18" s="55"/>
      <c r="Q18" s="55">
        <f t="shared" si="1"/>
        <v>172231412900</v>
      </c>
    </row>
    <row r="19" spans="1:17" s="54" customFormat="1" ht="21" x14ac:dyDescent="0.55000000000000004">
      <c r="A19" s="28" t="s">
        <v>34</v>
      </c>
      <c r="C19" s="55">
        <v>3343339</v>
      </c>
      <c r="D19" s="55"/>
      <c r="E19" s="55">
        <v>155630379944</v>
      </c>
      <c r="F19" s="55"/>
      <c r="G19" s="55">
        <v>157443198177</v>
      </c>
      <c r="H19" s="55"/>
      <c r="I19" s="55">
        <f t="shared" si="0"/>
        <v>-1812818233</v>
      </c>
      <c r="J19" s="55"/>
      <c r="K19" s="55">
        <v>7209418</v>
      </c>
      <c r="L19" s="55"/>
      <c r="M19" s="55">
        <v>326829092227</v>
      </c>
      <c r="N19" s="55"/>
      <c r="O19" s="55">
        <v>310570228167</v>
      </c>
      <c r="P19" s="55"/>
      <c r="Q19" s="55">
        <f t="shared" si="1"/>
        <v>16258864060</v>
      </c>
    </row>
    <row r="20" spans="1:17" s="54" customFormat="1" ht="21" x14ac:dyDescent="0.55000000000000004">
      <c r="A20" s="28" t="s">
        <v>39</v>
      </c>
      <c r="C20" s="55">
        <v>2631475</v>
      </c>
      <c r="D20" s="55"/>
      <c r="E20" s="55">
        <v>289989528646</v>
      </c>
      <c r="F20" s="55"/>
      <c r="G20" s="55">
        <v>283615362807</v>
      </c>
      <c r="H20" s="55"/>
      <c r="I20" s="55">
        <f t="shared" si="0"/>
        <v>6374165839</v>
      </c>
      <c r="J20" s="55"/>
      <c r="K20" s="55">
        <v>8717978</v>
      </c>
      <c r="L20" s="55"/>
      <c r="M20" s="55">
        <v>935440709551</v>
      </c>
      <c r="N20" s="55"/>
      <c r="O20" s="55">
        <v>922263928416</v>
      </c>
      <c r="P20" s="55"/>
      <c r="Q20" s="55">
        <f t="shared" si="1"/>
        <v>13176781135</v>
      </c>
    </row>
    <row r="21" spans="1:17" s="54" customFormat="1" ht="21" x14ac:dyDescent="0.55000000000000004">
      <c r="A21" s="28" t="s">
        <v>43</v>
      </c>
      <c r="C21" s="55">
        <v>74148000</v>
      </c>
      <c r="D21" s="55"/>
      <c r="E21" s="55">
        <v>10276527838914</v>
      </c>
      <c r="F21" s="55"/>
      <c r="G21" s="55">
        <v>10221497981398</v>
      </c>
      <c r="H21" s="55"/>
      <c r="I21" s="55">
        <f t="shared" ref="I21:I22" si="2">E21-G21</f>
        <v>55029857516</v>
      </c>
      <c r="J21" s="55"/>
      <c r="K21" s="55">
        <v>183276834</v>
      </c>
      <c r="L21" s="55"/>
      <c r="M21" s="55">
        <f>25008784963266+174497901</f>
        <v>25008959461167</v>
      </c>
      <c r="N21" s="55"/>
      <c r="O21" s="55">
        <v>24838267520625</v>
      </c>
      <c r="P21" s="55"/>
      <c r="Q21" s="55">
        <f t="shared" si="1"/>
        <v>170691940542</v>
      </c>
    </row>
    <row r="22" spans="1:17" s="54" customFormat="1" ht="21" x14ac:dyDescent="0.55000000000000004">
      <c r="A22" s="28" t="s">
        <v>28</v>
      </c>
      <c r="C22" s="55">
        <v>5285000</v>
      </c>
      <c r="D22" s="55"/>
      <c r="E22" s="55">
        <v>222827352137</v>
      </c>
      <c r="F22" s="55"/>
      <c r="G22" s="55">
        <v>220127565358</v>
      </c>
      <c r="H22" s="55"/>
      <c r="I22" s="55">
        <f t="shared" si="2"/>
        <v>2699786779</v>
      </c>
      <c r="J22" s="55"/>
      <c r="K22" s="55">
        <v>30240000</v>
      </c>
      <c r="L22" s="55"/>
      <c r="M22" s="55">
        <v>1225374206902</v>
      </c>
      <c r="N22" s="55"/>
      <c r="O22" s="55">
        <v>1215097508130</v>
      </c>
      <c r="P22" s="55"/>
      <c r="Q22" s="55">
        <f t="shared" si="1"/>
        <v>10276698772</v>
      </c>
    </row>
    <row r="23" spans="1:17" s="54" customFormat="1" ht="21" x14ac:dyDescent="0.55000000000000004">
      <c r="A23" s="28" t="s">
        <v>35</v>
      </c>
      <c r="C23" s="55">
        <v>28803915</v>
      </c>
      <c r="D23" s="55"/>
      <c r="E23" s="55">
        <v>396010578692</v>
      </c>
      <c r="F23" s="55"/>
      <c r="G23" s="55">
        <v>441303878931</v>
      </c>
      <c r="H23" s="55"/>
      <c r="I23" s="55">
        <f>E23-G23</f>
        <v>-45293300239</v>
      </c>
      <c r="J23" s="55"/>
      <c r="K23" s="55">
        <v>37300463</v>
      </c>
      <c r="L23" s="55"/>
      <c r="M23" s="55">
        <v>510755336461</v>
      </c>
      <c r="N23" s="55"/>
      <c r="O23" s="55">
        <v>571613040886</v>
      </c>
      <c r="P23" s="55"/>
      <c r="Q23" s="55">
        <f t="shared" si="1"/>
        <v>-60857704425</v>
      </c>
    </row>
    <row r="24" spans="1:17" s="54" customFormat="1" ht="21" x14ac:dyDescent="0.55000000000000004">
      <c r="A24" s="28" t="s">
        <v>22</v>
      </c>
      <c r="C24" s="55">
        <v>120952192</v>
      </c>
      <c r="D24" s="55"/>
      <c r="E24" s="55">
        <v>4495559269952</v>
      </c>
      <c r="F24" s="55"/>
      <c r="G24" s="55">
        <v>3391556252103</v>
      </c>
      <c r="H24" s="55"/>
      <c r="I24" s="55">
        <f>E24-G24</f>
        <v>1104003017849</v>
      </c>
      <c r="J24" s="55"/>
      <c r="K24" s="55">
        <v>226296851</v>
      </c>
      <c r="L24" s="55"/>
      <c r="M24" s="55">
        <v>7130637620998</v>
      </c>
      <c r="N24" s="55"/>
      <c r="O24" s="55">
        <v>5884255983019</v>
      </c>
      <c r="P24" s="55"/>
      <c r="Q24" s="55">
        <f t="shared" si="1"/>
        <v>1246381637979</v>
      </c>
    </row>
    <row r="25" spans="1:17" s="54" customFormat="1" ht="21" x14ac:dyDescent="0.55000000000000004">
      <c r="A25" s="28" t="s">
        <v>46</v>
      </c>
      <c r="C25" s="55">
        <v>74800000</v>
      </c>
      <c r="D25" s="55"/>
      <c r="E25" s="55">
        <v>1365882840001</v>
      </c>
      <c r="F25" s="55"/>
      <c r="G25" s="55">
        <v>1357845025518</v>
      </c>
      <c r="H25" s="55"/>
      <c r="I25" s="55">
        <f t="shared" ref="I25" si="3">E25-G25</f>
        <v>8037814483</v>
      </c>
      <c r="J25" s="55"/>
      <c r="K25" s="55">
        <v>200900000</v>
      </c>
      <c r="L25" s="55"/>
      <c r="M25" s="55">
        <v>3560278845752</v>
      </c>
      <c r="N25" s="55"/>
      <c r="O25" s="55">
        <v>3539031742787</v>
      </c>
      <c r="P25" s="55"/>
      <c r="Q25" s="55">
        <f t="shared" si="1"/>
        <v>21247102965</v>
      </c>
    </row>
    <row r="26" spans="1:17" s="54" customFormat="1" ht="21" x14ac:dyDescent="0.55000000000000004">
      <c r="A26" s="28" t="s">
        <v>42</v>
      </c>
      <c r="C26" s="55">
        <v>3651285</v>
      </c>
      <c r="D26" s="55"/>
      <c r="E26" s="55">
        <v>112199589452</v>
      </c>
      <c r="F26" s="55"/>
      <c r="G26" s="55">
        <v>104135192507</v>
      </c>
      <c r="H26" s="55"/>
      <c r="I26" s="55">
        <f t="shared" ref="I26:I45" si="4">E26-G26</f>
        <v>8064396945</v>
      </c>
      <c r="J26" s="55"/>
      <c r="K26" s="55">
        <v>7785472</v>
      </c>
      <c r="L26" s="55"/>
      <c r="M26" s="55">
        <v>225125999835</v>
      </c>
      <c r="N26" s="55"/>
      <c r="O26" s="55">
        <v>222812026581</v>
      </c>
      <c r="P26" s="55"/>
      <c r="Q26" s="55">
        <f t="shared" si="1"/>
        <v>2313973254</v>
      </c>
    </row>
    <row r="27" spans="1:17" s="54" customFormat="1" ht="21" x14ac:dyDescent="0.55000000000000004">
      <c r="A27" s="28" t="s">
        <v>40</v>
      </c>
      <c r="C27" s="55">
        <v>47381937</v>
      </c>
      <c r="D27" s="55"/>
      <c r="E27" s="55">
        <v>397165035218</v>
      </c>
      <c r="F27" s="55"/>
      <c r="G27" s="55">
        <v>322803406197</v>
      </c>
      <c r="H27" s="55"/>
      <c r="I27" s="55">
        <f t="shared" si="4"/>
        <v>74361629021</v>
      </c>
      <c r="J27" s="55"/>
      <c r="K27" s="55">
        <v>175293055</v>
      </c>
      <c r="L27" s="55"/>
      <c r="M27" s="55">
        <v>1234714005414</v>
      </c>
      <c r="N27" s="55"/>
      <c r="O27" s="55">
        <v>1190620542308</v>
      </c>
      <c r="P27" s="55"/>
      <c r="Q27" s="55">
        <f t="shared" si="1"/>
        <v>44093463106</v>
      </c>
    </row>
    <row r="28" spans="1:17" s="54" customFormat="1" ht="21" x14ac:dyDescent="0.55000000000000004">
      <c r="A28" s="28" t="s">
        <v>15</v>
      </c>
      <c r="C28" s="55">
        <v>264154762</v>
      </c>
      <c r="D28" s="55"/>
      <c r="E28" s="55">
        <v>169466144276441</v>
      </c>
      <c r="F28" s="55"/>
      <c r="G28" s="55">
        <v>162626245580949</v>
      </c>
      <c r="H28" s="55"/>
      <c r="I28" s="55">
        <f t="shared" si="4"/>
        <v>6839898695492</v>
      </c>
      <c r="J28" s="55"/>
      <c r="K28" s="55">
        <v>418269119</v>
      </c>
      <c r="L28" s="55"/>
      <c r="M28" s="55">
        <v>248522332861249</v>
      </c>
      <c r="N28" s="55"/>
      <c r="O28" s="55">
        <v>237836590560511</v>
      </c>
      <c r="P28" s="55"/>
      <c r="Q28" s="55">
        <f t="shared" si="1"/>
        <v>10685742300738</v>
      </c>
    </row>
    <row r="29" spans="1:17" s="54" customFormat="1" ht="21" x14ac:dyDescent="0.55000000000000004">
      <c r="A29" s="28" t="s">
        <v>26</v>
      </c>
      <c r="C29" s="55">
        <v>419000</v>
      </c>
      <c r="D29" s="55"/>
      <c r="E29" s="55">
        <v>10164961290</v>
      </c>
      <c r="F29" s="55"/>
      <c r="G29" s="55">
        <v>10000506993</v>
      </c>
      <c r="H29" s="55"/>
      <c r="I29" s="55">
        <f t="shared" si="4"/>
        <v>164454297</v>
      </c>
      <c r="J29" s="55"/>
      <c r="K29" s="55">
        <v>22170137</v>
      </c>
      <c r="L29" s="55"/>
      <c r="M29" s="55">
        <v>522436618208</v>
      </c>
      <c r="N29" s="55"/>
      <c r="O29" s="55">
        <v>517585135197</v>
      </c>
      <c r="P29" s="55"/>
      <c r="Q29" s="55">
        <f t="shared" si="1"/>
        <v>4851483011</v>
      </c>
    </row>
    <row r="30" spans="1:17" s="54" customFormat="1" ht="21" x14ac:dyDescent="0.55000000000000004">
      <c r="A30" s="28" t="s">
        <v>16</v>
      </c>
      <c r="C30" s="55">
        <v>232400000</v>
      </c>
      <c r="D30" s="55"/>
      <c r="E30" s="55">
        <v>5605095576430</v>
      </c>
      <c r="F30" s="55"/>
      <c r="G30" s="55">
        <v>5497560153004</v>
      </c>
      <c r="H30" s="55"/>
      <c r="I30" s="55">
        <f t="shared" si="4"/>
        <v>107535423426</v>
      </c>
      <c r="J30" s="55"/>
      <c r="K30" s="55">
        <v>342242000</v>
      </c>
      <c r="L30" s="55"/>
      <c r="M30" s="55">
        <v>8135078358748</v>
      </c>
      <c r="N30" s="55"/>
      <c r="O30" s="55">
        <v>8001722099993</v>
      </c>
      <c r="P30" s="55"/>
      <c r="Q30" s="55">
        <f t="shared" si="1"/>
        <v>133356258755</v>
      </c>
    </row>
    <row r="31" spans="1:17" s="54" customFormat="1" ht="21" x14ac:dyDescent="0.55000000000000004">
      <c r="A31" s="28" t="s">
        <v>44</v>
      </c>
      <c r="C31" s="55">
        <v>32300000</v>
      </c>
      <c r="D31" s="55"/>
      <c r="E31" s="55">
        <v>1202924320659</v>
      </c>
      <c r="F31" s="55"/>
      <c r="G31" s="55">
        <v>1196137921857</v>
      </c>
      <c r="H31" s="55"/>
      <c r="I31" s="55">
        <f t="shared" si="4"/>
        <v>6786398802</v>
      </c>
      <c r="J31" s="55"/>
      <c r="K31" s="55">
        <v>46800000</v>
      </c>
      <c r="L31" s="55"/>
      <c r="M31" s="55">
        <v>1732026942118</v>
      </c>
      <c r="N31" s="55"/>
      <c r="O31" s="55">
        <v>1720467148285</v>
      </c>
      <c r="P31" s="55"/>
      <c r="Q31" s="55">
        <f t="shared" si="1"/>
        <v>11559793833</v>
      </c>
    </row>
    <row r="32" spans="1:17" s="54" customFormat="1" ht="21" x14ac:dyDescent="0.55000000000000004">
      <c r="A32" s="28" t="s">
        <v>41</v>
      </c>
      <c r="C32" s="55">
        <v>23900000</v>
      </c>
      <c r="D32" s="55"/>
      <c r="E32" s="55">
        <v>280583596732</v>
      </c>
      <c r="F32" s="55"/>
      <c r="G32" s="55">
        <v>262874136500</v>
      </c>
      <c r="H32" s="55"/>
      <c r="I32" s="55">
        <f t="shared" si="4"/>
        <v>17709460232</v>
      </c>
      <c r="J32" s="55"/>
      <c r="K32" s="55">
        <v>139900000</v>
      </c>
      <c r="L32" s="55"/>
      <c r="M32" s="55">
        <v>1574269774239</v>
      </c>
      <c r="N32" s="55"/>
      <c r="O32" s="55">
        <v>1531253120524</v>
      </c>
      <c r="P32" s="55"/>
      <c r="Q32" s="55">
        <f t="shared" si="1"/>
        <v>43016653715</v>
      </c>
    </row>
    <row r="33" spans="1:17" s="54" customFormat="1" ht="21" x14ac:dyDescent="0.55000000000000004">
      <c r="A33" s="28" t="s">
        <v>30</v>
      </c>
      <c r="C33" s="55">
        <v>198345567</v>
      </c>
      <c r="D33" s="55"/>
      <c r="E33" s="55">
        <v>7215472246688</v>
      </c>
      <c r="F33" s="55"/>
      <c r="G33" s="55">
        <v>6426313722504</v>
      </c>
      <c r="H33" s="55"/>
      <c r="I33" s="55">
        <f t="shared" si="4"/>
        <v>789158524184</v>
      </c>
      <c r="J33" s="55"/>
      <c r="K33" s="55">
        <v>537329550</v>
      </c>
      <c r="L33" s="55"/>
      <c r="M33" s="55">
        <v>16866807583564</v>
      </c>
      <c r="N33" s="55"/>
      <c r="O33" s="55">
        <v>15406635095335</v>
      </c>
      <c r="P33" s="55"/>
      <c r="Q33" s="55">
        <f t="shared" si="1"/>
        <v>1460172488229</v>
      </c>
    </row>
    <row r="34" spans="1:17" s="54" customFormat="1" ht="21" x14ac:dyDescent="0.55000000000000004">
      <c r="A34" s="28" t="s">
        <v>37</v>
      </c>
      <c r="C34" s="55">
        <v>8000000</v>
      </c>
      <c r="D34" s="55"/>
      <c r="E34" s="55">
        <v>57093120000</v>
      </c>
      <c r="F34" s="55"/>
      <c r="G34" s="55">
        <v>8312000000</v>
      </c>
      <c r="H34" s="55"/>
      <c r="I34" s="55">
        <f t="shared" si="4"/>
        <v>48781120000</v>
      </c>
      <c r="J34" s="55"/>
      <c r="K34" s="55">
        <v>8000000</v>
      </c>
      <c r="L34" s="55"/>
      <c r="M34" s="55">
        <v>57093120000</v>
      </c>
      <c r="N34" s="55"/>
      <c r="O34" s="55">
        <v>8312000000</v>
      </c>
      <c r="P34" s="55"/>
      <c r="Q34" s="55">
        <f t="shared" si="1"/>
        <v>48781120000</v>
      </c>
    </row>
    <row r="35" spans="1:17" s="54" customFormat="1" ht="21" x14ac:dyDescent="0.55000000000000004">
      <c r="A35" s="28" t="s">
        <v>19</v>
      </c>
      <c r="C35" s="55">
        <v>13000000</v>
      </c>
      <c r="D35" s="55"/>
      <c r="E35" s="55">
        <v>1179919022461</v>
      </c>
      <c r="F35" s="55"/>
      <c r="G35" s="55">
        <v>1173113152102</v>
      </c>
      <c r="H35" s="55"/>
      <c r="I35" s="55">
        <f t="shared" si="4"/>
        <v>6805870359</v>
      </c>
      <c r="J35" s="55"/>
      <c r="K35" s="55">
        <v>26400000</v>
      </c>
      <c r="L35" s="55"/>
      <c r="M35" s="55">
        <v>2348149158237</v>
      </c>
      <c r="N35" s="55"/>
      <c r="O35" s="55">
        <v>2330028105957</v>
      </c>
      <c r="P35" s="55"/>
      <c r="Q35" s="55">
        <f t="shared" si="1"/>
        <v>18121052280</v>
      </c>
    </row>
    <row r="36" spans="1:17" s="54" customFormat="1" ht="21" x14ac:dyDescent="0.55000000000000004">
      <c r="A36" s="28" t="s">
        <v>32</v>
      </c>
      <c r="C36" s="55">
        <v>92839282</v>
      </c>
      <c r="D36" s="55"/>
      <c r="E36" s="55">
        <v>1933575238031</v>
      </c>
      <c r="F36" s="55"/>
      <c r="G36" s="55">
        <v>1698433641164</v>
      </c>
      <c r="H36" s="55"/>
      <c r="I36" s="55">
        <f t="shared" si="4"/>
        <v>235141596867</v>
      </c>
      <c r="J36" s="55"/>
      <c r="K36" s="55">
        <v>217773623</v>
      </c>
      <c r="L36" s="55"/>
      <c r="M36" s="55">
        <v>3710930740134</v>
      </c>
      <c r="N36" s="55"/>
      <c r="O36" s="55">
        <v>3343830828459</v>
      </c>
      <c r="P36" s="55"/>
      <c r="Q36" s="55">
        <f t="shared" si="1"/>
        <v>367099911675</v>
      </c>
    </row>
    <row r="37" spans="1:17" s="54" customFormat="1" ht="21" x14ac:dyDescent="0.55000000000000004">
      <c r="A37" s="28" t="s">
        <v>20</v>
      </c>
      <c r="C37" s="55">
        <v>70714976</v>
      </c>
      <c r="D37" s="55"/>
      <c r="E37" s="55">
        <v>3180446253381</v>
      </c>
      <c r="F37" s="55"/>
      <c r="G37" s="55">
        <v>2640977284954</v>
      </c>
      <c r="H37" s="55"/>
      <c r="I37" s="55">
        <f t="shared" si="4"/>
        <v>539468968427</v>
      </c>
      <c r="J37" s="55"/>
      <c r="K37" s="55">
        <v>155065137</v>
      </c>
      <c r="L37" s="55"/>
      <c r="M37" s="55">
        <v>6065176926160</v>
      </c>
      <c r="N37" s="55"/>
      <c r="O37" s="55">
        <v>5394052375665</v>
      </c>
      <c r="P37" s="55"/>
      <c r="Q37" s="55">
        <f t="shared" si="1"/>
        <v>671124550495</v>
      </c>
    </row>
    <row r="38" spans="1:17" s="54" customFormat="1" ht="21" x14ac:dyDescent="0.55000000000000004">
      <c r="A38" s="28" t="s">
        <v>17</v>
      </c>
      <c r="C38" s="55">
        <v>84596094</v>
      </c>
      <c r="D38" s="55"/>
      <c r="E38" s="55">
        <v>13072259892606</v>
      </c>
      <c r="F38" s="55"/>
      <c r="G38" s="55">
        <v>12270275987772</v>
      </c>
      <c r="H38" s="55"/>
      <c r="I38" s="55">
        <f t="shared" si="4"/>
        <v>801983904834</v>
      </c>
      <c r="J38" s="55"/>
      <c r="K38" s="55">
        <v>260297655</v>
      </c>
      <c r="L38" s="55"/>
      <c r="M38" s="55">
        <v>35072074894707</v>
      </c>
      <c r="N38" s="55"/>
      <c r="O38" s="55">
        <v>33469828919616</v>
      </c>
      <c r="P38" s="55"/>
      <c r="Q38" s="55">
        <f t="shared" si="1"/>
        <v>1602245975091</v>
      </c>
    </row>
    <row r="39" spans="1:17" s="54" customFormat="1" ht="21" x14ac:dyDescent="0.55000000000000004">
      <c r="A39" s="28" t="s">
        <v>38</v>
      </c>
      <c r="C39" s="55">
        <v>0</v>
      </c>
      <c r="D39" s="55"/>
      <c r="E39" s="55">
        <v>0</v>
      </c>
      <c r="F39" s="55"/>
      <c r="G39" s="55">
        <v>0</v>
      </c>
      <c r="H39" s="55"/>
      <c r="I39" s="55">
        <f t="shared" si="4"/>
        <v>0</v>
      </c>
      <c r="J39" s="55"/>
      <c r="K39" s="55">
        <v>10000000</v>
      </c>
      <c r="L39" s="55"/>
      <c r="M39" s="55">
        <v>434275201998</v>
      </c>
      <c r="N39" s="55"/>
      <c r="O39" s="55">
        <v>431770725812</v>
      </c>
      <c r="P39" s="55"/>
      <c r="Q39" s="55">
        <f t="shared" si="1"/>
        <v>2504476186</v>
      </c>
    </row>
    <row r="40" spans="1:17" s="54" customFormat="1" ht="21" x14ac:dyDescent="0.55000000000000004">
      <c r="A40" s="28" t="s">
        <v>105</v>
      </c>
      <c r="C40" s="55">
        <v>0</v>
      </c>
      <c r="D40" s="55"/>
      <c r="E40" s="55">
        <v>0</v>
      </c>
      <c r="F40" s="55"/>
      <c r="G40" s="55">
        <v>0</v>
      </c>
      <c r="H40" s="55"/>
      <c r="I40" s="55">
        <f t="shared" si="4"/>
        <v>0</v>
      </c>
      <c r="J40" s="55"/>
      <c r="K40" s="55">
        <v>1322642</v>
      </c>
      <c r="L40" s="55"/>
      <c r="M40" s="55">
        <v>38401970948</v>
      </c>
      <c r="N40" s="55"/>
      <c r="O40" s="55">
        <v>37754762664</v>
      </c>
      <c r="P40" s="55"/>
      <c r="Q40" s="55">
        <f t="shared" si="1"/>
        <v>647208284</v>
      </c>
    </row>
    <row r="41" spans="1:17" s="54" customFormat="1" ht="21" x14ac:dyDescent="0.55000000000000004">
      <c r="A41" s="28" t="s">
        <v>106</v>
      </c>
      <c r="C41" s="55">
        <v>0</v>
      </c>
      <c r="D41" s="55"/>
      <c r="E41" s="55">
        <v>0</v>
      </c>
      <c r="F41" s="55"/>
      <c r="G41" s="55">
        <v>0</v>
      </c>
      <c r="H41" s="55"/>
      <c r="I41" s="55">
        <f t="shared" si="4"/>
        <v>0</v>
      </c>
      <c r="J41" s="55"/>
      <c r="K41" s="55">
        <v>557846598</v>
      </c>
      <c r="L41" s="55"/>
      <c r="M41" s="55">
        <v>13871913462569</v>
      </c>
      <c r="N41" s="55"/>
      <c r="O41" s="55">
        <v>13729096614479</v>
      </c>
      <c r="P41" s="55"/>
      <c r="Q41" s="55">
        <f t="shared" si="1"/>
        <v>142816848090</v>
      </c>
    </row>
    <row r="42" spans="1:17" s="54" customFormat="1" ht="21" x14ac:dyDescent="0.55000000000000004">
      <c r="A42" s="28" t="s">
        <v>97</v>
      </c>
      <c r="C42" s="55">
        <v>0</v>
      </c>
      <c r="D42" s="55"/>
      <c r="E42" s="55">
        <v>0</v>
      </c>
      <c r="F42" s="55"/>
      <c r="G42" s="55">
        <v>0</v>
      </c>
      <c r="H42" s="55"/>
      <c r="I42" s="55">
        <f t="shared" si="4"/>
        <v>0</v>
      </c>
      <c r="J42" s="55"/>
      <c r="K42" s="55">
        <v>80538612</v>
      </c>
      <c r="L42" s="55"/>
      <c r="M42" s="55">
        <v>775542216836</v>
      </c>
      <c r="N42" s="55"/>
      <c r="O42" s="55">
        <v>620435176961</v>
      </c>
      <c r="P42" s="55"/>
      <c r="Q42" s="55">
        <f t="shared" si="1"/>
        <v>155107039875</v>
      </c>
    </row>
    <row r="43" spans="1:17" s="54" customFormat="1" ht="21" x14ac:dyDescent="0.55000000000000004">
      <c r="A43" s="28" t="s">
        <v>53</v>
      </c>
      <c r="C43" s="55">
        <v>4649</v>
      </c>
      <c r="D43" s="55"/>
      <c r="E43" s="55">
        <v>28399667081</v>
      </c>
      <c r="F43" s="55"/>
      <c r="G43" s="55">
        <v>27382395165</v>
      </c>
      <c r="H43" s="55"/>
      <c r="I43" s="55">
        <f t="shared" si="4"/>
        <v>1017271916</v>
      </c>
      <c r="J43" s="55"/>
      <c r="K43" s="55">
        <v>8649</v>
      </c>
      <c r="L43" s="55"/>
      <c r="M43" s="55">
        <f>50691414170+909959242</f>
        <v>51601373412</v>
      </c>
      <c r="N43" s="55"/>
      <c r="O43" s="55">
        <v>50148565672</v>
      </c>
      <c r="P43" s="55"/>
      <c r="Q43" s="55">
        <f t="shared" si="1"/>
        <v>1452807740</v>
      </c>
    </row>
    <row r="44" spans="1:17" s="54" customFormat="1" ht="21" x14ac:dyDescent="0.55000000000000004">
      <c r="A44" s="28" t="s">
        <v>66</v>
      </c>
      <c r="C44" s="55">
        <v>16</v>
      </c>
      <c r="D44" s="55"/>
      <c r="E44" s="55">
        <v>16148286</v>
      </c>
      <c r="F44" s="55"/>
      <c r="G44" s="55">
        <v>16000000</v>
      </c>
      <c r="H44" s="55"/>
      <c r="I44" s="55">
        <f t="shared" si="4"/>
        <v>148286</v>
      </c>
      <c r="J44" s="55"/>
      <c r="K44" s="55">
        <v>16</v>
      </c>
      <c r="L44" s="55"/>
      <c r="M44" s="55">
        <v>16148286</v>
      </c>
      <c r="N44" s="55"/>
      <c r="O44" s="55">
        <v>16000000</v>
      </c>
      <c r="P44" s="55"/>
      <c r="Q44" s="55">
        <f t="shared" si="1"/>
        <v>148286</v>
      </c>
    </row>
    <row r="45" spans="1:17" s="4" customFormat="1" ht="21.75" thickBot="1" x14ac:dyDescent="0.6">
      <c r="A45" s="28" t="s">
        <v>65</v>
      </c>
      <c r="C45" s="27">
        <v>0</v>
      </c>
      <c r="D45" s="27"/>
      <c r="E45" s="27">
        <v>0</v>
      </c>
      <c r="F45" s="27"/>
      <c r="G45" s="27">
        <v>0</v>
      </c>
      <c r="H45" s="27"/>
      <c r="I45" s="27">
        <f t="shared" si="4"/>
        <v>0</v>
      </c>
      <c r="J45" s="27"/>
      <c r="K45" s="27">
        <v>50</v>
      </c>
      <c r="L45" s="27"/>
      <c r="M45" s="27">
        <v>49963750</v>
      </c>
      <c r="N45" s="27"/>
      <c r="O45" s="27">
        <v>49963750</v>
      </c>
      <c r="P45" s="27"/>
      <c r="Q45" s="27">
        <f t="shared" si="1"/>
        <v>0</v>
      </c>
    </row>
    <row r="46" spans="1:17" s="4" customFormat="1" ht="24.75" thickBot="1" x14ac:dyDescent="0.6">
      <c r="A46" s="9" t="s">
        <v>47</v>
      </c>
      <c r="B46" s="3"/>
      <c r="C46" s="3" t="s">
        <v>47</v>
      </c>
      <c r="D46" s="3"/>
      <c r="E46" s="14">
        <f>SUM(E8:E45)</f>
        <v>448452336507184</v>
      </c>
      <c r="F46" s="3"/>
      <c r="G46" s="14">
        <f>SUM(G8:G45)</f>
        <v>435711348143101</v>
      </c>
      <c r="H46" s="3"/>
      <c r="I46" s="14">
        <f>SUM(I8:I45)</f>
        <v>12740988364083</v>
      </c>
      <c r="J46" s="3"/>
      <c r="K46" s="3" t="s">
        <v>47</v>
      </c>
      <c r="L46" s="3"/>
      <c r="M46" s="14">
        <f>SUM(M8:M45)</f>
        <v>904224240101445</v>
      </c>
      <c r="N46" s="3"/>
      <c r="O46" s="14">
        <f>SUM(O8:O45)</f>
        <v>884867714677285</v>
      </c>
      <c r="P46" s="3"/>
      <c r="Q46" s="14">
        <f>SUM(Q8:Q45)</f>
        <v>19356525424160</v>
      </c>
    </row>
    <row r="47" spans="1:17" ht="19.5" thickTop="1" x14ac:dyDescent="0.45"/>
    <row r="48" spans="1:17" x14ac:dyDescent="0.45">
      <c r="Q48" s="51"/>
    </row>
    <row r="49" spans="9:17" x14ac:dyDescent="0.45">
      <c r="I49" s="51"/>
      <c r="Q49" s="51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6"/>
  <sheetViews>
    <sheetView rightToLeft="1" topLeftCell="A42" workbookViewId="0">
      <selection activeCell="Q54" sqref="Q54"/>
    </sheetView>
  </sheetViews>
  <sheetFormatPr defaultRowHeight="18.75" x14ac:dyDescent="0.45"/>
  <cols>
    <col min="1" max="1" width="33" style="1" customWidth="1"/>
    <col min="2" max="2" width="1" style="1" customWidth="1"/>
    <col min="3" max="3" width="20" style="1" customWidth="1"/>
    <col min="4" max="4" width="1" style="1" customWidth="1"/>
    <col min="5" max="5" width="25.5703125" style="1" bestFit="1" customWidth="1"/>
    <col min="6" max="6" width="1" style="1" customWidth="1"/>
    <col min="7" max="7" width="26.28515625" style="1" bestFit="1" customWidth="1"/>
    <col min="8" max="8" width="1" style="1" customWidth="1"/>
    <col min="9" max="9" width="34" style="1" customWidth="1"/>
    <col min="10" max="10" width="1" style="1" customWidth="1"/>
    <col min="11" max="11" width="20" style="1" customWidth="1"/>
    <col min="12" max="12" width="1" style="1" customWidth="1"/>
    <col min="13" max="13" width="25.5703125" style="1" bestFit="1" customWidth="1"/>
    <col min="14" max="14" width="1" style="1" customWidth="1"/>
    <col min="15" max="15" width="24" style="1" customWidth="1"/>
    <col min="16" max="16" width="1" style="1" customWidth="1"/>
    <col min="17" max="17" width="34" style="1" customWidth="1"/>
    <col min="18" max="18" width="1" style="1" customWidth="1"/>
    <col min="19" max="19" width="9.140625" style="1" customWidth="1"/>
    <col min="20" max="16384" width="9.140625" style="1"/>
  </cols>
  <sheetData>
    <row r="2" spans="1:17" s="4" customFormat="1" ht="26.25" x14ac:dyDescent="0.45">
      <c r="A2" s="71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  <c r="N2" s="71" t="s">
        <v>0</v>
      </c>
      <c r="O2" s="71" t="s">
        <v>0</v>
      </c>
      <c r="P2" s="71" t="s">
        <v>0</v>
      </c>
      <c r="Q2" s="71" t="s">
        <v>0</v>
      </c>
    </row>
    <row r="3" spans="1:17" s="4" customFormat="1" ht="26.25" x14ac:dyDescent="0.45">
      <c r="A3" s="71" t="s">
        <v>80</v>
      </c>
      <c r="B3" s="71" t="s">
        <v>80</v>
      </c>
      <c r="C3" s="71" t="s">
        <v>80</v>
      </c>
      <c r="D3" s="71" t="s">
        <v>80</v>
      </c>
      <c r="E3" s="71" t="s">
        <v>80</v>
      </c>
      <c r="F3" s="71" t="s">
        <v>80</v>
      </c>
      <c r="G3" s="71" t="s">
        <v>80</v>
      </c>
      <c r="H3" s="71" t="s">
        <v>80</v>
      </c>
      <c r="I3" s="71" t="s">
        <v>80</v>
      </c>
      <c r="J3" s="71" t="s">
        <v>80</v>
      </c>
      <c r="K3" s="71" t="s">
        <v>80</v>
      </c>
      <c r="L3" s="71" t="s">
        <v>80</v>
      </c>
      <c r="M3" s="71" t="s">
        <v>80</v>
      </c>
      <c r="N3" s="71" t="s">
        <v>80</v>
      </c>
      <c r="O3" s="71" t="s">
        <v>80</v>
      </c>
      <c r="P3" s="71" t="s">
        <v>80</v>
      </c>
      <c r="Q3" s="71" t="s">
        <v>80</v>
      </c>
    </row>
    <row r="4" spans="1:17" s="4" customFormat="1" ht="26.25" x14ac:dyDescent="0.45">
      <c r="A4" s="71" t="s">
        <v>2</v>
      </c>
      <c r="B4" s="71" t="s">
        <v>2</v>
      </c>
      <c r="C4" s="71" t="s">
        <v>2</v>
      </c>
      <c r="D4" s="71" t="s">
        <v>2</v>
      </c>
      <c r="E4" s="71" t="s">
        <v>2</v>
      </c>
      <c r="F4" s="71" t="s">
        <v>2</v>
      </c>
      <c r="G4" s="71" t="s">
        <v>2</v>
      </c>
      <c r="H4" s="71" t="s">
        <v>2</v>
      </c>
      <c r="I4" s="71" t="s">
        <v>2</v>
      </c>
      <c r="J4" s="71" t="s">
        <v>2</v>
      </c>
      <c r="K4" s="71" t="s">
        <v>2</v>
      </c>
      <c r="L4" s="71" t="s">
        <v>2</v>
      </c>
      <c r="M4" s="71" t="s">
        <v>2</v>
      </c>
      <c r="N4" s="71" t="s">
        <v>2</v>
      </c>
      <c r="O4" s="71" t="s">
        <v>2</v>
      </c>
      <c r="P4" s="71" t="s">
        <v>2</v>
      </c>
      <c r="Q4" s="71" t="s">
        <v>2</v>
      </c>
    </row>
    <row r="6" spans="1:17" s="4" customFormat="1" ht="27" thickBot="1" x14ac:dyDescent="0.5">
      <c r="A6" s="77" t="s">
        <v>3</v>
      </c>
      <c r="C6" s="70" t="s">
        <v>134</v>
      </c>
      <c r="D6" s="70" t="s">
        <v>82</v>
      </c>
      <c r="E6" s="70" t="s">
        <v>82</v>
      </c>
      <c r="F6" s="70" t="s">
        <v>82</v>
      </c>
      <c r="G6" s="70" t="s">
        <v>82</v>
      </c>
      <c r="H6" s="70" t="s">
        <v>82</v>
      </c>
      <c r="I6" s="70" t="s">
        <v>82</v>
      </c>
      <c r="K6" s="70" t="s">
        <v>135</v>
      </c>
      <c r="L6" s="70" t="s">
        <v>83</v>
      </c>
      <c r="M6" s="70" t="s">
        <v>83</v>
      </c>
      <c r="N6" s="70" t="s">
        <v>83</v>
      </c>
      <c r="O6" s="70" t="s">
        <v>83</v>
      </c>
      <c r="P6" s="70" t="s">
        <v>83</v>
      </c>
      <c r="Q6" s="70" t="s">
        <v>83</v>
      </c>
    </row>
    <row r="7" spans="1:17" s="4" customFormat="1" ht="27" thickBot="1" x14ac:dyDescent="0.5">
      <c r="A7" s="70"/>
      <c r="C7" s="8" t="s">
        <v>7</v>
      </c>
      <c r="E7" s="8" t="s">
        <v>100</v>
      </c>
      <c r="G7" s="8" t="s">
        <v>101</v>
      </c>
      <c r="I7" s="8" t="s">
        <v>102</v>
      </c>
      <c r="K7" s="8" t="s">
        <v>7</v>
      </c>
      <c r="M7" s="8" t="s">
        <v>100</v>
      </c>
      <c r="O7" s="8" t="s">
        <v>101</v>
      </c>
      <c r="Q7" s="8" t="s">
        <v>102</v>
      </c>
    </row>
    <row r="8" spans="1:17" s="4" customFormat="1" ht="21" x14ac:dyDescent="0.55000000000000004">
      <c r="A8" s="28" t="s">
        <v>17</v>
      </c>
      <c r="C8" s="27">
        <v>42514434</v>
      </c>
      <c r="D8" s="27"/>
      <c r="E8" s="27">
        <v>6561606208773</v>
      </c>
      <c r="F8" s="27"/>
      <c r="G8" s="27">
        <v>6811556168385</v>
      </c>
      <c r="H8" s="27"/>
      <c r="I8" s="27">
        <f>E8-G8</f>
        <v>-249949959612</v>
      </c>
      <c r="J8" s="27"/>
      <c r="K8" s="27">
        <v>42514434</v>
      </c>
      <c r="L8" s="27"/>
      <c r="M8" s="27">
        <v>6561606208773</v>
      </c>
      <c r="N8" s="27"/>
      <c r="O8" s="27">
        <v>6585919137132</v>
      </c>
      <c r="P8" s="27"/>
      <c r="Q8" s="27">
        <f>M8-O8</f>
        <v>-24312928359</v>
      </c>
    </row>
    <row r="9" spans="1:17" s="4" customFormat="1" ht="21" x14ac:dyDescent="0.55000000000000004">
      <c r="A9" s="28" t="s">
        <v>36</v>
      </c>
      <c r="C9" s="27">
        <v>118498422</v>
      </c>
      <c r="D9" s="27"/>
      <c r="E9" s="27">
        <v>2371816343497</v>
      </c>
      <c r="F9" s="27"/>
      <c r="G9" s="27">
        <v>2464184451014</v>
      </c>
      <c r="H9" s="27"/>
      <c r="I9" s="27">
        <f t="shared" ref="I9:I51" si="0">E9-G9</f>
        <v>-92368107517</v>
      </c>
      <c r="J9" s="27"/>
      <c r="K9" s="27">
        <v>118498422</v>
      </c>
      <c r="L9" s="27"/>
      <c r="M9" s="27">
        <v>2371816343497</v>
      </c>
      <c r="N9" s="27"/>
      <c r="O9" s="27">
        <v>2340567619700</v>
      </c>
      <c r="P9" s="27"/>
      <c r="Q9" s="27">
        <f t="shared" ref="Q9:Q51" si="1">M9-O9</f>
        <v>31248723797</v>
      </c>
    </row>
    <row r="10" spans="1:17" s="4" customFormat="1" ht="21" x14ac:dyDescent="0.55000000000000004">
      <c r="A10" s="28" t="s">
        <v>21</v>
      </c>
      <c r="C10" s="27">
        <v>119840776</v>
      </c>
      <c r="D10" s="27"/>
      <c r="E10" s="27">
        <v>3635810070189</v>
      </c>
      <c r="F10" s="27"/>
      <c r="G10" s="27">
        <v>3639275477481</v>
      </c>
      <c r="H10" s="27"/>
      <c r="I10" s="27">
        <f t="shared" si="0"/>
        <v>-3465407292</v>
      </c>
      <c r="J10" s="27"/>
      <c r="K10" s="27">
        <v>119840776</v>
      </c>
      <c r="L10" s="27"/>
      <c r="M10" s="27">
        <v>3635810070189</v>
      </c>
      <c r="N10" s="27"/>
      <c r="O10" s="27">
        <v>3636308842558</v>
      </c>
      <c r="P10" s="27"/>
      <c r="Q10" s="27">
        <f t="shared" si="1"/>
        <v>-498772369</v>
      </c>
    </row>
    <row r="11" spans="1:17" s="4" customFormat="1" ht="21" x14ac:dyDescent="0.55000000000000004">
      <c r="A11" s="28" t="s">
        <v>38</v>
      </c>
      <c r="C11" s="27">
        <v>20872206</v>
      </c>
      <c r="D11" s="27"/>
      <c r="E11" s="27">
        <v>981466520954</v>
      </c>
      <c r="F11" s="27"/>
      <c r="G11" s="27">
        <v>953965679234</v>
      </c>
      <c r="H11" s="27"/>
      <c r="I11" s="27">
        <f t="shared" si="0"/>
        <v>27500841720</v>
      </c>
      <c r="J11" s="27"/>
      <c r="K11" s="27">
        <v>20872206</v>
      </c>
      <c r="L11" s="27"/>
      <c r="M11" s="27">
        <v>981466520954</v>
      </c>
      <c r="N11" s="27"/>
      <c r="O11" s="27">
        <v>928145307633</v>
      </c>
      <c r="P11" s="27"/>
      <c r="Q11" s="27">
        <f t="shared" si="1"/>
        <v>53321213321</v>
      </c>
    </row>
    <row r="12" spans="1:17" s="4" customFormat="1" ht="21" x14ac:dyDescent="0.55000000000000004">
      <c r="A12" s="28" t="s">
        <v>29</v>
      </c>
      <c r="C12" s="27">
        <v>90045754</v>
      </c>
      <c r="D12" s="27"/>
      <c r="E12" s="27">
        <v>2696412241635</v>
      </c>
      <c r="F12" s="27"/>
      <c r="G12" s="27">
        <v>2324943204778</v>
      </c>
      <c r="H12" s="27"/>
      <c r="I12" s="27">
        <f t="shared" si="0"/>
        <v>371469036857</v>
      </c>
      <c r="J12" s="27"/>
      <c r="K12" s="27">
        <v>90045754</v>
      </c>
      <c r="L12" s="27"/>
      <c r="M12" s="27">
        <v>2696412241635</v>
      </c>
      <c r="N12" s="27"/>
      <c r="O12" s="27">
        <v>2195864087969</v>
      </c>
      <c r="P12" s="27"/>
      <c r="Q12" s="27">
        <f t="shared" si="1"/>
        <v>500548153666</v>
      </c>
    </row>
    <row r="13" spans="1:17" s="4" customFormat="1" ht="21" x14ac:dyDescent="0.55000000000000004">
      <c r="A13" s="28" t="s">
        <v>24</v>
      </c>
      <c r="C13" s="27">
        <v>136935475</v>
      </c>
      <c r="D13" s="27"/>
      <c r="E13" s="27">
        <v>2105635865748</v>
      </c>
      <c r="F13" s="27"/>
      <c r="G13" s="27">
        <v>2171273056989</v>
      </c>
      <c r="H13" s="27"/>
      <c r="I13" s="27">
        <f t="shared" si="0"/>
        <v>-65637191241</v>
      </c>
      <c r="J13" s="27"/>
      <c r="K13" s="27">
        <v>136935475</v>
      </c>
      <c r="L13" s="27"/>
      <c r="M13" s="27">
        <v>2105635865748</v>
      </c>
      <c r="N13" s="27"/>
      <c r="O13" s="27">
        <v>1948869031888</v>
      </c>
      <c r="P13" s="27"/>
      <c r="Q13" s="27">
        <f t="shared" si="1"/>
        <v>156766833860</v>
      </c>
    </row>
    <row r="14" spans="1:17" s="4" customFormat="1" ht="21" x14ac:dyDescent="0.55000000000000004">
      <c r="A14" s="28" t="s">
        <v>33</v>
      </c>
      <c r="C14" s="27">
        <v>25970000</v>
      </c>
      <c r="D14" s="27"/>
      <c r="E14" s="27">
        <v>608252724069</v>
      </c>
      <c r="F14" s="27"/>
      <c r="G14" s="27">
        <v>599630420137</v>
      </c>
      <c r="H14" s="27"/>
      <c r="I14" s="27">
        <f t="shared" si="0"/>
        <v>8622303932</v>
      </c>
      <c r="J14" s="27"/>
      <c r="K14" s="27">
        <v>25970000</v>
      </c>
      <c r="L14" s="27"/>
      <c r="M14" s="27">
        <v>608252724069</v>
      </c>
      <c r="N14" s="27"/>
      <c r="O14" s="27">
        <v>595431712437</v>
      </c>
      <c r="P14" s="27"/>
      <c r="Q14" s="27">
        <f t="shared" si="1"/>
        <v>12821011632</v>
      </c>
    </row>
    <row r="15" spans="1:17" s="4" customFormat="1" ht="21" x14ac:dyDescent="0.55000000000000004">
      <c r="A15" s="28" t="s">
        <v>37</v>
      </c>
      <c r="C15" s="27">
        <v>22088315</v>
      </c>
      <c r="D15" s="27"/>
      <c r="E15" s="27">
        <v>153695443552</v>
      </c>
      <c r="F15" s="27"/>
      <c r="G15" s="27">
        <v>156747308864</v>
      </c>
      <c r="H15" s="27"/>
      <c r="I15" s="27">
        <f t="shared" si="0"/>
        <v>-3051865312</v>
      </c>
      <c r="J15" s="27"/>
      <c r="K15" s="27">
        <v>22088315</v>
      </c>
      <c r="L15" s="27"/>
      <c r="M15" s="27">
        <v>153695443552</v>
      </c>
      <c r="N15" s="27"/>
      <c r="O15" s="27">
        <v>22949759285</v>
      </c>
      <c r="P15" s="27"/>
      <c r="Q15" s="27">
        <f t="shared" si="1"/>
        <v>130745684267</v>
      </c>
    </row>
    <row r="16" spans="1:17" s="4" customFormat="1" ht="21" x14ac:dyDescent="0.55000000000000004">
      <c r="A16" s="28" t="s">
        <v>16</v>
      </c>
      <c r="C16" s="27">
        <v>71128000</v>
      </c>
      <c r="D16" s="27"/>
      <c r="E16" s="27">
        <v>1732536867358</v>
      </c>
      <c r="F16" s="27"/>
      <c r="G16" s="27">
        <v>1758938160147</v>
      </c>
      <c r="H16" s="27"/>
      <c r="I16" s="27">
        <f t="shared" si="0"/>
        <v>-26401292789</v>
      </c>
      <c r="J16" s="27"/>
      <c r="K16" s="27">
        <v>71128000</v>
      </c>
      <c r="L16" s="27"/>
      <c r="M16" s="27">
        <v>1732536867358</v>
      </c>
      <c r="N16" s="27"/>
      <c r="O16" s="27">
        <v>1706896252825</v>
      </c>
      <c r="P16" s="27"/>
      <c r="Q16" s="27">
        <f t="shared" si="1"/>
        <v>25640614533</v>
      </c>
    </row>
    <row r="17" spans="1:17" s="4" customFormat="1" ht="21" x14ac:dyDescent="0.55000000000000004">
      <c r="A17" s="28" t="s">
        <v>41</v>
      </c>
      <c r="C17" s="27">
        <v>32800000</v>
      </c>
      <c r="D17" s="27"/>
      <c r="E17" s="27">
        <v>390012129975</v>
      </c>
      <c r="F17" s="27"/>
      <c r="G17" s="27">
        <v>392566860472</v>
      </c>
      <c r="H17" s="27"/>
      <c r="I17" s="27">
        <f t="shared" si="0"/>
        <v>-2554730497</v>
      </c>
      <c r="J17" s="27"/>
      <c r="K17" s="27">
        <v>32800000</v>
      </c>
      <c r="L17" s="27"/>
      <c r="M17" s="27">
        <v>390012129975</v>
      </c>
      <c r="N17" s="27"/>
      <c r="O17" s="27">
        <v>361466717056</v>
      </c>
      <c r="P17" s="27"/>
      <c r="Q17" s="27">
        <f t="shared" si="1"/>
        <v>28545412919</v>
      </c>
    </row>
    <row r="18" spans="1:17" s="4" customFormat="1" ht="21" x14ac:dyDescent="0.55000000000000004">
      <c r="A18" s="28" t="s">
        <v>30</v>
      </c>
      <c r="C18" s="27">
        <v>133622263</v>
      </c>
      <c r="D18" s="27"/>
      <c r="E18" s="27">
        <v>4880036923832</v>
      </c>
      <c r="F18" s="27"/>
      <c r="G18" s="27">
        <v>5416666362825</v>
      </c>
      <c r="H18" s="27"/>
      <c r="I18" s="27">
        <f t="shared" si="0"/>
        <v>-536629438993</v>
      </c>
      <c r="J18" s="27"/>
      <c r="K18" s="27">
        <v>133622263</v>
      </c>
      <c r="L18" s="27"/>
      <c r="M18" s="27">
        <v>4880036923832</v>
      </c>
      <c r="N18" s="27"/>
      <c r="O18" s="27">
        <v>4629021857091</v>
      </c>
      <c r="P18" s="27"/>
      <c r="Q18" s="27">
        <f t="shared" si="1"/>
        <v>251015066741</v>
      </c>
    </row>
    <row r="19" spans="1:17" s="4" customFormat="1" ht="21" x14ac:dyDescent="0.55000000000000004">
      <c r="A19" s="28" t="s">
        <v>39</v>
      </c>
      <c r="C19" s="27">
        <v>4489189</v>
      </c>
      <c r="D19" s="27"/>
      <c r="E19" s="27">
        <v>502419775616</v>
      </c>
      <c r="F19" s="27"/>
      <c r="G19" s="27">
        <v>496506148289</v>
      </c>
      <c r="H19" s="27"/>
      <c r="I19" s="27">
        <f t="shared" si="0"/>
        <v>5913627327</v>
      </c>
      <c r="J19" s="27"/>
      <c r="K19" s="27">
        <v>4489189</v>
      </c>
      <c r="L19" s="27"/>
      <c r="M19" s="27">
        <v>502419775616</v>
      </c>
      <c r="N19" s="27"/>
      <c r="O19" s="27">
        <v>489332949288</v>
      </c>
      <c r="P19" s="27"/>
      <c r="Q19" s="27">
        <f t="shared" si="1"/>
        <v>13086826328</v>
      </c>
    </row>
    <row r="20" spans="1:17" s="4" customFormat="1" ht="21" x14ac:dyDescent="0.55000000000000004">
      <c r="A20" s="28" t="s">
        <v>43</v>
      </c>
      <c r="C20" s="27">
        <v>22992000</v>
      </c>
      <c r="D20" s="27"/>
      <c r="E20" s="27">
        <v>3223163116164</v>
      </c>
      <c r="F20" s="27"/>
      <c r="G20" s="27">
        <v>3225006485548</v>
      </c>
      <c r="H20" s="27"/>
      <c r="I20" s="27">
        <f t="shared" si="0"/>
        <v>-1843369384</v>
      </c>
      <c r="J20" s="27"/>
      <c r="K20" s="27">
        <v>22992000</v>
      </c>
      <c r="L20" s="27"/>
      <c r="M20" s="27">
        <v>3223163116164</v>
      </c>
      <c r="N20" s="27"/>
      <c r="O20" s="27">
        <v>3225006485548</v>
      </c>
      <c r="P20" s="27"/>
      <c r="Q20" s="27">
        <f t="shared" si="1"/>
        <v>-1843369384</v>
      </c>
    </row>
    <row r="21" spans="1:17" s="4" customFormat="1" ht="21" x14ac:dyDescent="0.55000000000000004">
      <c r="A21" s="28" t="s">
        <v>42</v>
      </c>
      <c r="C21" s="27">
        <v>148102954</v>
      </c>
      <c r="D21" s="27"/>
      <c r="E21" s="27">
        <v>4450071200351</v>
      </c>
      <c r="F21" s="27"/>
      <c r="G21" s="27">
        <v>4094481076187</v>
      </c>
      <c r="H21" s="27"/>
      <c r="I21" s="27">
        <f t="shared" si="0"/>
        <v>355590124164</v>
      </c>
      <c r="J21" s="27"/>
      <c r="K21" s="27">
        <v>148102954</v>
      </c>
      <c r="L21" s="27"/>
      <c r="M21" s="27">
        <v>4450071200351</v>
      </c>
      <c r="N21" s="27"/>
      <c r="O21" s="27">
        <v>4238446760530</v>
      </c>
      <c r="P21" s="27"/>
      <c r="Q21" s="27">
        <f t="shared" si="1"/>
        <v>211624439821</v>
      </c>
    </row>
    <row r="22" spans="1:17" s="4" customFormat="1" ht="21" x14ac:dyDescent="0.55000000000000004">
      <c r="A22" s="28" t="s">
        <v>40</v>
      </c>
      <c r="C22" s="27">
        <v>1011752635</v>
      </c>
      <c r="D22" s="27"/>
      <c r="E22" s="27">
        <v>8856217238257</v>
      </c>
      <c r="F22" s="27"/>
      <c r="G22" s="27">
        <v>8052819952889</v>
      </c>
      <c r="H22" s="27"/>
      <c r="I22" s="27">
        <f t="shared" si="0"/>
        <v>803397285368</v>
      </c>
      <c r="J22" s="27"/>
      <c r="K22" s="27">
        <v>1011752635</v>
      </c>
      <c r="L22" s="27"/>
      <c r="M22" s="27">
        <v>8856217238257</v>
      </c>
      <c r="N22" s="27"/>
      <c r="O22" s="27">
        <v>6933421192029</v>
      </c>
      <c r="P22" s="27"/>
      <c r="Q22" s="27">
        <f t="shared" si="1"/>
        <v>1922796046228</v>
      </c>
    </row>
    <row r="23" spans="1:17" s="4" customFormat="1" ht="21" x14ac:dyDescent="0.55000000000000004">
      <c r="A23" s="28" t="s">
        <v>15</v>
      </c>
      <c r="C23" s="27">
        <v>68345242</v>
      </c>
      <c r="D23" s="27"/>
      <c r="E23" s="27">
        <v>45156885921796</v>
      </c>
      <c r="F23" s="27"/>
      <c r="G23" s="27">
        <v>48071099130451</v>
      </c>
      <c r="H23" s="27"/>
      <c r="I23" s="27">
        <f t="shared" si="0"/>
        <v>-2914213208655</v>
      </c>
      <c r="J23" s="27"/>
      <c r="K23" s="27">
        <v>68345242</v>
      </c>
      <c r="L23" s="27"/>
      <c r="M23" s="27">
        <v>45156885921796</v>
      </c>
      <c r="N23" s="27"/>
      <c r="O23" s="27">
        <v>44475085489475</v>
      </c>
      <c r="P23" s="27"/>
      <c r="Q23" s="27">
        <f t="shared" si="1"/>
        <v>681800432321</v>
      </c>
    </row>
    <row r="24" spans="1:17" s="4" customFormat="1" ht="21" x14ac:dyDescent="0.55000000000000004">
      <c r="A24" s="28" t="s">
        <v>26</v>
      </c>
      <c r="C24" s="27">
        <v>517</v>
      </c>
      <c r="D24" s="27"/>
      <c r="E24" s="27">
        <v>12862351</v>
      </c>
      <c r="F24" s="27"/>
      <c r="G24" s="27">
        <v>139673496</v>
      </c>
      <c r="H24" s="27"/>
      <c r="I24" s="27">
        <f t="shared" si="0"/>
        <v>-126811145</v>
      </c>
      <c r="J24" s="27"/>
      <c r="K24" s="27">
        <v>517</v>
      </c>
      <c r="L24" s="27"/>
      <c r="M24" s="27">
        <v>12862351</v>
      </c>
      <c r="N24" s="27"/>
      <c r="O24" s="27">
        <v>12339528</v>
      </c>
      <c r="P24" s="27"/>
      <c r="Q24" s="27">
        <f t="shared" si="1"/>
        <v>522823</v>
      </c>
    </row>
    <row r="25" spans="1:17" s="4" customFormat="1" ht="21" x14ac:dyDescent="0.55000000000000004">
      <c r="A25" s="28" t="s">
        <v>18</v>
      </c>
      <c r="C25" s="27">
        <v>969128079</v>
      </c>
      <c r="D25" s="27"/>
      <c r="E25" s="27">
        <v>5820033165376</v>
      </c>
      <c r="F25" s="27"/>
      <c r="G25" s="27">
        <v>6212553621634</v>
      </c>
      <c r="H25" s="27"/>
      <c r="I25" s="27">
        <f t="shared" si="0"/>
        <v>-392520456258</v>
      </c>
      <c r="J25" s="27"/>
      <c r="K25" s="27">
        <v>969128079</v>
      </c>
      <c r="L25" s="27"/>
      <c r="M25" s="27">
        <v>5820033165376</v>
      </c>
      <c r="N25" s="27"/>
      <c r="O25" s="27">
        <v>5134511533795</v>
      </c>
      <c r="P25" s="27"/>
      <c r="Q25" s="27">
        <f t="shared" si="1"/>
        <v>685521631581</v>
      </c>
    </row>
    <row r="26" spans="1:17" s="4" customFormat="1" ht="21" x14ac:dyDescent="0.55000000000000004">
      <c r="A26" s="28" t="s">
        <v>19</v>
      </c>
      <c r="C26" s="27">
        <v>5200000</v>
      </c>
      <c r="D26" s="27"/>
      <c r="E26" s="27">
        <v>475998810690</v>
      </c>
      <c r="F26" s="27"/>
      <c r="G26" s="27">
        <v>473415327400</v>
      </c>
      <c r="H26" s="27"/>
      <c r="I26" s="27">
        <f t="shared" si="0"/>
        <v>2583483290</v>
      </c>
      <c r="J26" s="27"/>
      <c r="K26" s="27">
        <v>5200000</v>
      </c>
      <c r="L26" s="27"/>
      <c r="M26" s="27">
        <v>475998810690</v>
      </c>
      <c r="N26" s="27"/>
      <c r="O26" s="27">
        <v>473252979675</v>
      </c>
      <c r="P26" s="27"/>
      <c r="Q26" s="27">
        <f t="shared" si="1"/>
        <v>2745831015</v>
      </c>
    </row>
    <row r="27" spans="1:17" s="4" customFormat="1" ht="21" x14ac:dyDescent="0.55000000000000004">
      <c r="A27" s="28" t="s">
        <v>32</v>
      </c>
      <c r="C27" s="27">
        <v>30340164</v>
      </c>
      <c r="D27" s="27"/>
      <c r="E27" s="27">
        <v>639822620652</v>
      </c>
      <c r="F27" s="27"/>
      <c r="G27" s="27">
        <v>735427214751</v>
      </c>
      <c r="H27" s="27"/>
      <c r="I27" s="27">
        <f t="shared" si="0"/>
        <v>-95604594099</v>
      </c>
      <c r="J27" s="27"/>
      <c r="K27" s="27">
        <v>30340164</v>
      </c>
      <c r="L27" s="27"/>
      <c r="M27" s="27">
        <v>639822620652</v>
      </c>
      <c r="N27" s="27"/>
      <c r="O27" s="27">
        <v>642727774972</v>
      </c>
      <c r="P27" s="27"/>
      <c r="Q27" s="27">
        <f t="shared" si="1"/>
        <v>-2905154320</v>
      </c>
    </row>
    <row r="28" spans="1:17" s="4" customFormat="1" ht="21" x14ac:dyDescent="0.55000000000000004">
      <c r="A28" s="28" t="s">
        <v>31</v>
      </c>
      <c r="C28" s="27">
        <v>25000000</v>
      </c>
      <c r="D28" s="27"/>
      <c r="E28" s="27">
        <v>487095317343</v>
      </c>
      <c r="F28" s="27"/>
      <c r="G28" s="27">
        <v>486412218083</v>
      </c>
      <c r="H28" s="27"/>
      <c r="I28" s="27">
        <f t="shared" si="0"/>
        <v>683099260</v>
      </c>
      <c r="J28" s="27"/>
      <c r="K28" s="27">
        <v>25000000</v>
      </c>
      <c r="L28" s="27"/>
      <c r="M28" s="27">
        <v>487095317343</v>
      </c>
      <c r="N28" s="27"/>
      <c r="O28" s="27">
        <v>486120689129</v>
      </c>
      <c r="P28" s="27"/>
      <c r="Q28" s="27">
        <f t="shared" si="1"/>
        <v>974628214</v>
      </c>
    </row>
    <row r="29" spans="1:17" s="4" customFormat="1" ht="21" x14ac:dyDescent="0.55000000000000004">
      <c r="A29" s="28" t="s">
        <v>27</v>
      </c>
      <c r="C29" s="27">
        <v>160002749</v>
      </c>
      <c r="D29" s="27"/>
      <c r="E29" s="27">
        <v>10345223824023</v>
      </c>
      <c r="F29" s="27"/>
      <c r="G29" s="27">
        <v>9350928136684</v>
      </c>
      <c r="H29" s="27"/>
      <c r="I29" s="27">
        <f t="shared" si="0"/>
        <v>994295687339</v>
      </c>
      <c r="J29" s="27"/>
      <c r="K29" s="27">
        <v>160002749</v>
      </c>
      <c r="L29" s="27"/>
      <c r="M29" s="27">
        <v>10345223824023</v>
      </c>
      <c r="N29" s="27"/>
      <c r="O29" s="27">
        <v>8559187866441</v>
      </c>
      <c r="P29" s="27"/>
      <c r="Q29" s="27">
        <f t="shared" si="1"/>
        <v>1786035957582</v>
      </c>
    </row>
    <row r="30" spans="1:17" s="4" customFormat="1" ht="21" x14ac:dyDescent="0.55000000000000004">
      <c r="A30" s="28" t="s">
        <v>23</v>
      </c>
      <c r="C30" s="27">
        <v>12530000</v>
      </c>
      <c r="D30" s="27"/>
      <c r="E30" s="27">
        <v>1564081722108</v>
      </c>
      <c r="F30" s="27"/>
      <c r="G30" s="27">
        <v>1550088221167</v>
      </c>
      <c r="H30" s="27"/>
      <c r="I30" s="27">
        <f t="shared" si="0"/>
        <v>13993500941</v>
      </c>
      <c r="J30" s="27"/>
      <c r="K30" s="27">
        <v>12530000</v>
      </c>
      <c r="L30" s="27"/>
      <c r="M30" s="27">
        <v>1564081722108</v>
      </c>
      <c r="N30" s="27"/>
      <c r="O30" s="27">
        <v>1547218760550</v>
      </c>
      <c r="P30" s="27"/>
      <c r="Q30" s="27">
        <f t="shared" si="1"/>
        <v>16862961558</v>
      </c>
    </row>
    <row r="31" spans="1:17" s="4" customFormat="1" ht="21" x14ac:dyDescent="0.55000000000000004">
      <c r="A31" s="28" t="s">
        <v>25</v>
      </c>
      <c r="C31" s="27">
        <v>137857775</v>
      </c>
      <c r="D31" s="27"/>
      <c r="E31" s="27">
        <v>5495594566854</v>
      </c>
      <c r="F31" s="27"/>
      <c r="G31" s="27">
        <v>5577124732239</v>
      </c>
      <c r="H31" s="27"/>
      <c r="I31" s="27">
        <f t="shared" si="0"/>
        <v>-81530165385</v>
      </c>
      <c r="J31" s="27"/>
      <c r="K31" s="27">
        <v>137857775</v>
      </c>
      <c r="L31" s="27"/>
      <c r="M31" s="27">
        <v>5495594566854</v>
      </c>
      <c r="N31" s="27"/>
      <c r="O31" s="27">
        <v>5416779856881</v>
      </c>
      <c r="P31" s="27"/>
      <c r="Q31" s="27">
        <f t="shared" si="1"/>
        <v>78814709973</v>
      </c>
    </row>
    <row r="32" spans="1:17" s="4" customFormat="1" ht="21" x14ac:dyDescent="0.55000000000000004">
      <c r="A32" s="28" t="s">
        <v>34</v>
      </c>
      <c r="C32" s="27">
        <v>9136429</v>
      </c>
      <c r="D32" s="27"/>
      <c r="E32" s="27">
        <v>429856599221</v>
      </c>
      <c r="F32" s="27"/>
      <c r="G32" s="27">
        <v>419912854416</v>
      </c>
      <c r="H32" s="27"/>
      <c r="I32" s="27">
        <f t="shared" si="0"/>
        <v>9943744805</v>
      </c>
      <c r="J32" s="27"/>
      <c r="K32" s="27">
        <v>9136429</v>
      </c>
      <c r="L32" s="27"/>
      <c r="M32" s="27">
        <v>429856599221</v>
      </c>
      <c r="N32" s="27"/>
      <c r="O32" s="27">
        <v>427242046859</v>
      </c>
      <c r="P32" s="27"/>
      <c r="Q32" s="27">
        <f t="shared" si="1"/>
        <v>2614552362</v>
      </c>
    </row>
    <row r="33" spans="1:17" s="4" customFormat="1" ht="21" x14ac:dyDescent="0.55000000000000004">
      <c r="A33" s="28" t="s">
        <v>28</v>
      </c>
      <c r="C33" s="27">
        <v>14043000</v>
      </c>
      <c r="D33" s="27"/>
      <c r="E33" s="27">
        <v>597912937272</v>
      </c>
      <c r="F33" s="27"/>
      <c r="G33" s="27">
        <v>592690105907</v>
      </c>
      <c r="H33" s="27"/>
      <c r="I33" s="27">
        <f t="shared" si="0"/>
        <v>5222831365</v>
      </c>
      <c r="J33" s="27"/>
      <c r="K33" s="27">
        <v>14043000</v>
      </c>
      <c r="L33" s="27"/>
      <c r="M33" s="27">
        <v>597912937272</v>
      </c>
      <c r="N33" s="27"/>
      <c r="O33" s="27">
        <v>591608834463</v>
      </c>
      <c r="P33" s="27"/>
      <c r="Q33" s="27">
        <f t="shared" si="1"/>
        <v>6304102809</v>
      </c>
    </row>
    <row r="34" spans="1:17" s="4" customFormat="1" ht="21" x14ac:dyDescent="0.55000000000000004">
      <c r="A34" s="28" t="s">
        <v>35</v>
      </c>
      <c r="C34" s="27">
        <v>960864323</v>
      </c>
      <c r="D34" s="27"/>
      <c r="E34" s="27">
        <v>13192242068413</v>
      </c>
      <c r="F34" s="27"/>
      <c r="G34" s="27">
        <v>12757232423648</v>
      </c>
      <c r="H34" s="27"/>
      <c r="I34" s="27">
        <f t="shared" si="0"/>
        <v>435009644765</v>
      </c>
      <c r="J34" s="27"/>
      <c r="K34" s="27">
        <v>960864323</v>
      </c>
      <c r="L34" s="27"/>
      <c r="M34" s="27">
        <v>13192242068413</v>
      </c>
      <c r="N34" s="27"/>
      <c r="O34" s="27">
        <v>14711931217816</v>
      </c>
      <c r="P34" s="27"/>
      <c r="Q34" s="27">
        <f t="shared" si="1"/>
        <v>-1519689149403</v>
      </c>
    </row>
    <row r="35" spans="1:17" s="4" customFormat="1" ht="21" x14ac:dyDescent="0.55000000000000004">
      <c r="A35" s="28" t="s">
        <v>22</v>
      </c>
      <c r="C35" s="27">
        <v>78337215</v>
      </c>
      <c r="D35" s="27"/>
      <c r="E35" s="27">
        <v>2857283277222</v>
      </c>
      <c r="F35" s="27"/>
      <c r="G35" s="27">
        <v>3181739204871</v>
      </c>
      <c r="H35" s="27"/>
      <c r="I35" s="27">
        <f t="shared" si="0"/>
        <v>-324455927649</v>
      </c>
      <c r="J35" s="27"/>
      <c r="K35" s="27">
        <v>78337215</v>
      </c>
      <c r="L35" s="27"/>
      <c r="M35" s="27">
        <v>2857283277222</v>
      </c>
      <c r="N35" s="27"/>
      <c r="O35" s="27">
        <v>2586256692372</v>
      </c>
      <c r="P35" s="27"/>
      <c r="Q35" s="27">
        <f t="shared" si="1"/>
        <v>271026584850</v>
      </c>
    </row>
    <row r="36" spans="1:17" s="4" customFormat="1" ht="21" x14ac:dyDescent="0.55000000000000004">
      <c r="A36" s="28" t="s">
        <v>20</v>
      </c>
      <c r="C36" s="27">
        <v>53038748</v>
      </c>
      <c r="D36" s="27"/>
      <c r="E36" s="27">
        <v>2459856217917</v>
      </c>
      <c r="F36" s="27"/>
      <c r="G36" s="27">
        <v>2521395377310</v>
      </c>
      <c r="H36" s="27"/>
      <c r="I36" s="27">
        <f t="shared" si="0"/>
        <v>-61539159393</v>
      </c>
      <c r="J36" s="27"/>
      <c r="K36" s="27">
        <v>53038748</v>
      </c>
      <c r="L36" s="27"/>
      <c r="M36" s="27">
        <v>2459856217917</v>
      </c>
      <c r="N36" s="27"/>
      <c r="O36" s="27">
        <v>2229056934808</v>
      </c>
      <c r="P36" s="27"/>
      <c r="Q36" s="27">
        <f t="shared" si="1"/>
        <v>230799283109</v>
      </c>
    </row>
    <row r="37" spans="1:17" s="4" customFormat="1" ht="21" x14ac:dyDescent="0.55000000000000004">
      <c r="A37" s="28" t="s">
        <v>55</v>
      </c>
      <c r="C37" s="27">
        <v>9179</v>
      </c>
      <c r="D37" s="27"/>
      <c r="E37" s="27">
        <v>9085158141</v>
      </c>
      <c r="F37" s="27"/>
      <c r="G37" s="27">
        <v>9085158141</v>
      </c>
      <c r="H37" s="27"/>
      <c r="I37" s="27">
        <f t="shared" si="0"/>
        <v>0</v>
      </c>
      <c r="J37" s="27"/>
      <c r="K37" s="27">
        <v>9179</v>
      </c>
      <c r="L37" s="27"/>
      <c r="M37" s="27">
        <v>9085158141</v>
      </c>
      <c r="N37" s="27"/>
      <c r="O37" s="27">
        <v>9085158141</v>
      </c>
      <c r="P37" s="27"/>
      <c r="Q37" s="27">
        <f t="shared" si="1"/>
        <v>0</v>
      </c>
    </row>
    <row r="38" spans="1:17" s="4" customFormat="1" ht="21" x14ac:dyDescent="0.55000000000000004">
      <c r="A38" s="28" t="s">
        <v>56</v>
      </c>
      <c r="C38" s="27">
        <v>20000</v>
      </c>
      <c r="D38" s="27"/>
      <c r="E38" s="27">
        <v>18397332000</v>
      </c>
      <c r="F38" s="27"/>
      <c r="G38" s="27">
        <v>18397332000</v>
      </c>
      <c r="H38" s="27"/>
      <c r="I38" s="27">
        <f t="shared" si="0"/>
        <v>0</v>
      </c>
      <c r="J38" s="27"/>
      <c r="K38" s="27">
        <v>20000</v>
      </c>
      <c r="L38" s="27"/>
      <c r="M38" s="27">
        <v>18397332000</v>
      </c>
      <c r="N38" s="27"/>
      <c r="O38" s="27">
        <v>18397332000</v>
      </c>
      <c r="P38" s="27"/>
      <c r="Q38" s="27">
        <f t="shared" si="1"/>
        <v>0</v>
      </c>
    </row>
    <row r="39" spans="1:17" s="4" customFormat="1" ht="21" x14ac:dyDescent="0.55000000000000004">
      <c r="A39" s="28" t="s">
        <v>57</v>
      </c>
      <c r="C39" s="27">
        <v>5000</v>
      </c>
      <c r="D39" s="27"/>
      <c r="E39" s="27">
        <v>4996375000</v>
      </c>
      <c r="F39" s="27"/>
      <c r="G39" s="27">
        <v>4996375000</v>
      </c>
      <c r="H39" s="27"/>
      <c r="I39" s="27">
        <f t="shared" si="0"/>
        <v>0</v>
      </c>
      <c r="J39" s="27"/>
      <c r="K39" s="27">
        <v>5000</v>
      </c>
      <c r="L39" s="27"/>
      <c r="M39" s="27">
        <v>4996375000</v>
      </c>
      <c r="N39" s="27"/>
      <c r="O39" s="27">
        <v>4996375000</v>
      </c>
      <c r="P39" s="27"/>
      <c r="Q39" s="27">
        <f t="shared" si="1"/>
        <v>0</v>
      </c>
    </row>
    <row r="40" spans="1:17" s="4" customFormat="1" ht="21" x14ac:dyDescent="0.55000000000000004">
      <c r="A40" s="28" t="s">
        <v>58</v>
      </c>
      <c r="C40" s="27">
        <v>200000</v>
      </c>
      <c r="D40" s="27"/>
      <c r="E40" s="27">
        <v>199855000000</v>
      </c>
      <c r="F40" s="27"/>
      <c r="G40" s="27">
        <v>199855000000</v>
      </c>
      <c r="H40" s="27"/>
      <c r="I40" s="27">
        <f t="shared" si="0"/>
        <v>0</v>
      </c>
      <c r="J40" s="27"/>
      <c r="K40" s="27">
        <v>200000</v>
      </c>
      <c r="L40" s="27"/>
      <c r="M40" s="27">
        <v>199855000000</v>
      </c>
      <c r="N40" s="27"/>
      <c r="O40" s="27">
        <v>199855000000</v>
      </c>
      <c r="P40" s="27"/>
      <c r="Q40" s="27">
        <f t="shared" si="1"/>
        <v>0</v>
      </c>
    </row>
    <row r="41" spans="1:17" s="4" customFormat="1" ht="21" x14ac:dyDescent="0.55000000000000004">
      <c r="A41" s="28" t="s">
        <v>59</v>
      </c>
      <c r="C41" s="27">
        <v>5000</v>
      </c>
      <c r="D41" s="27"/>
      <c r="E41" s="27">
        <v>4999275000</v>
      </c>
      <c r="F41" s="27"/>
      <c r="G41" s="27">
        <v>4999275000</v>
      </c>
      <c r="H41" s="27"/>
      <c r="I41" s="27">
        <f t="shared" si="0"/>
        <v>0</v>
      </c>
      <c r="J41" s="27"/>
      <c r="K41" s="27">
        <v>5000</v>
      </c>
      <c r="L41" s="27"/>
      <c r="M41" s="27">
        <v>4999275000</v>
      </c>
      <c r="N41" s="27"/>
      <c r="O41" s="27">
        <v>4999275000</v>
      </c>
      <c r="P41" s="27"/>
      <c r="Q41" s="27">
        <f t="shared" si="1"/>
        <v>0</v>
      </c>
    </row>
    <row r="42" spans="1:17" s="4" customFormat="1" ht="21" x14ac:dyDescent="0.55000000000000004">
      <c r="A42" s="28" t="s">
        <v>60</v>
      </c>
      <c r="C42" s="27">
        <v>3053</v>
      </c>
      <c r="D42" s="27"/>
      <c r="E42" s="27">
        <v>3083079835</v>
      </c>
      <c r="F42" s="27"/>
      <c r="G42" s="27">
        <v>3083079835</v>
      </c>
      <c r="H42" s="27"/>
      <c r="I42" s="27">
        <f t="shared" si="0"/>
        <v>0</v>
      </c>
      <c r="J42" s="27"/>
      <c r="K42" s="27">
        <v>3053</v>
      </c>
      <c r="L42" s="27"/>
      <c r="M42" s="27">
        <v>3083079835</v>
      </c>
      <c r="N42" s="27"/>
      <c r="O42" s="27">
        <v>3083079835</v>
      </c>
      <c r="P42" s="27"/>
      <c r="Q42" s="27">
        <f t="shared" si="1"/>
        <v>0</v>
      </c>
    </row>
    <row r="43" spans="1:17" s="4" customFormat="1" ht="21" x14ac:dyDescent="0.55000000000000004">
      <c r="A43" s="28" t="s">
        <v>51</v>
      </c>
      <c r="C43" s="27">
        <v>10619</v>
      </c>
      <c r="D43" s="27"/>
      <c r="E43" s="27">
        <v>45143669918</v>
      </c>
      <c r="F43" s="27"/>
      <c r="G43" s="27">
        <v>44406950186</v>
      </c>
      <c r="H43" s="27"/>
      <c r="I43" s="27">
        <f t="shared" si="0"/>
        <v>736719732</v>
      </c>
      <c r="J43" s="27"/>
      <c r="K43" s="27">
        <v>10619</v>
      </c>
      <c r="L43" s="27"/>
      <c r="M43" s="27">
        <v>45143669918</v>
      </c>
      <c r="N43" s="27"/>
      <c r="O43" s="27">
        <v>42917941680</v>
      </c>
      <c r="P43" s="27"/>
      <c r="Q43" s="27">
        <f t="shared" si="1"/>
        <v>2225728238</v>
      </c>
    </row>
    <row r="44" spans="1:17" s="4" customFormat="1" ht="21" x14ac:dyDescent="0.55000000000000004">
      <c r="A44" s="28" t="s">
        <v>52</v>
      </c>
      <c r="C44" s="27">
        <v>64800</v>
      </c>
      <c r="D44" s="27"/>
      <c r="E44" s="27">
        <v>143308266911</v>
      </c>
      <c r="F44" s="27"/>
      <c r="G44" s="27">
        <v>141016936601</v>
      </c>
      <c r="H44" s="27"/>
      <c r="I44" s="27">
        <f t="shared" si="0"/>
        <v>2291330310</v>
      </c>
      <c r="J44" s="27"/>
      <c r="K44" s="27">
        <v>64800</v>
      </c>
      <c r="L44" s="27"/>
      <c r="M44" s="27">
        <v>143308266911</v>
      </c>
      <c r="N44" s="27"/>
      <c r="O44" s="27">
        <v>136384800623</v>
      </c>
      <c r="P44" s="27"/>
      <c r="Q44" s="27">
        <f t="shared" si="1"/>
        <v>6923466288</v>
      </c>
    </row>
    <row r="45" spans="1:17" s="4" customFormat="1" ht="21" x14ac:dyDescent="0.55000000000000004">
      <c r="A45" s="28" t="s">
        <v>54</v>
      </c>
      <c r="C45" s="27">
        <v>14500</v>
      </c>
      <c r="D45" s="27"/>
      <c r="E45" s="27">
        <v>82417966417</v>
      </c>
      <c r="F45" s="27"/>
      <c r="G45" s="27">
        <v>81183547195</v>
      </c>
      <c r="H45" s="27"/>
      <c r="I45" s="27">
        <f t="shared" si="0"/>
        <v>1234419222</v>
      </c>
      <c r="J45" s="27"/>
      <c r="K45" s="27">
        <v>14500</v>
      </c>
      <c r="L45" s="27"/>
      <c r="M45" s="27">
        <v>82417966417</v>
      </c>
      <c r="N45" s="27"/>
      <c r="O45" s="27">
        <v>78686164321</v>
      </c>
      <c r="P45" s="27"/>
      <c r="Q45" s="27">
        <f t="shared" si="1"/>
        <v>3731802096</v>
      </c>
    </row>
    <row r="46" spans="1:17" s="4" customFormat="1" ht="21" x14ac:dyDescent="0.55000000000000004">
      <c r="A46" s="28" t="s">
        <v>61</v>
      </c>
      <c r="C46" s="27">
        <v>10000</v>
      </c>
      <c r="D46" s="27"/>
      <c r="E46" s="27">
        <v>9899564355</v>
      </c>
      <c r="F46" s="27"/>
      <c r="G46" s="27">
        <v>9899564355</v>
      </c>
      <c r="H46" s="27"/>
      <c r="I46" s="27">
        <f t="shared" si="0"/>
        <v>0</v>
      </c>
      <c r="J46" s="27"/>
      <c r="K46" s="27">
        <v>10000</v>
      </c>
      <c r="L46" s="27"/>
      <c r="M46" s="27">
        <v>9899564355</v>
      </c>
      <c r="N46" s="27"/>
      <c r="O46" s="27">
        <v>9899564355</v>
      </c>
      <c r="P46" s="27"/>
      <c r="Q46" s="27">
        <f t="shared" si="1"/>
        <v>0</v>
      </c>
    </row>
    <row r="47" spans="1:17" s="4" customFormat="1" ht="21" x14ac:dyDescent="0.55000000000000004">
      <c r="A47" s="28" t="s">
        <v>62</v>
      </c>
      <c r="C47" s="27">
        <v>100000</v>
      </c>
      <c r="D47" s="27"/>
      <c r="E47" s="27">
        <v>99927500000</v>
      </c>
      <c r="F47" s="27"/>
      <c r="G47" s="27">
        <v>99927500000</v>
      </c>
      <c r="H47" s="27"/>
      <c r="I47" s="27">
        <f t="shared" si="0"/>
        <v>0</v>
      </c>
      <c r="J47" s="27"/>
      <c r="K47" s="27">
        <v>100000</v>
      </c>
      <c r="L47" s="27"/>
      <c r="M47" s="27">
        <v>99927500000</v>
      </c>
      <c r="N47" s="27"/>
      <c r="O47" s="27">
        <v>99927500000</v>
      </c>
      <c r="P47" s="27"/>
      <c r="Q47" s="27">
        <f t="shared" si="1"/>
        <v>0</v>
      </c>
    </row>
    <row r="48" spans="1:17" s="4" customFormat="1" ht="21" x14ac:dyDescent="0.55000000000000004">
      <c r="A48" s="28" t="s">
        <v>63</v>
      </c>
      <c r="C48" s="27">
        <v>99994</v>
      </c>
      <c r="D48" s="27"/>
      <c r="E48" s="27">
        <v>99979500870</v>
      </c>
      <c r="F48" s="27"/>
      <c r="G48" s="27">
        <v>99979500870</v>
      </c>
      <c r="H48" s="27"/>
      <c r="I48" s="27">
        <f t="shared" si="0"/>
        <v>0</v>
      </c>
      <c r="J48" s="27"/>
      <c r="K48" s="27">
        <v>99994</v>
      </c>
      <c r="L48" s="27"/>
      <c r="M48" s="27">
        <v>99979500870</v>
      </c>
      <c r="N48" s="27"/>
      <c r="O48" s="27">
        <v>99979506670</v>
      </c>
      <c r="P48" s="27"/>
      <c r="Q48" s="27">
        <f t="shared" si="1"/>
        <v>-5800</v>
      </c>
    </row>
    <row r="49" spans="1:17" s="4" customFormat="1" ht="21" x14ac:dyDescent="0.55000000000000004">
      <c r="A49" s="28" t="s">
        <v>64</v>
      </c>
      <c r="C49" s="27">
        <v>299352</v>
      </c>
      <c r="D49" s="27"/>
      <c r="E49" s="27">
        <v>296173533598</v>
      </c>
      <c r="F49" s="27"/>
      <c r="G49" s="27">
        <v>296173533598</v>
      </c>
      <c r="H49" s="27"/>
      <c r="I49" s="27">
        <f t="shared" si="0"/>
        <v>0</v>
      </c>
      <c r="J49" s="27"/>
      <c r="K49" s="27">
        <v>299352</v>
      </c>
      <c r="L49" s="27"/>
      <c r="M49" s="27">
        <v>296173533598</v>
      </c>
      <c r="N49" s="27"/>
      <c r="O49" s="27">
        <v>296173575227</v>
      </c>
      <c r="P49" s="27"/>
      <c r="Q49" s="27">
        <f t="shared" si="1"/>
        <v>-41629</v>
      </c>
    </row>
    <row r="50" spans="1:17" s="4" customFormat="1" ht="21" x14ac:dyDescent="0.55000000000000004">
      <c r="A50" s="28" t="s">
        <v>65</v>
      </c>
      <c r="C50" s="27">
        <v>500000</v>
      </c>
      <c r="D50" s="27"/>
      <c r="E50" s="27">
        <v>494691088750</v>
      </c>
      <c r="F50" s="27"/>
      <c r="G50" s="27">
        <v>494691088750</v>
      </c>
      <c r="H50" s="27"/>
      <c r="I50" s="27">
        <f t="shared" si="0"/>
        <v>0</v>
      </c>
      <c r="J50" s="27"/>
      <c r="K50" s="27">
        <v>500000</v>
      </c>
      <c r="L50" s="27"/>
      <c r="M50" s="27">
        <v>494691088750</v>
      </c>
      <c r="N50" s="27"/>
      <c r="O50" s="27">
        <v>499637077140</v>
      </c>
      <c r="P50" s="27"/>
      <c r="Q50" s="27">
        <f t="shared" si="1"/>
        <v>-4945988390</v>
      </c>
    </row>
    <row r="51" spans="1:17" s="4" customFormat="1" ht="21.75" thickBot="1" x14ac:dyDescent="0.6">
      <c r="A51" s="28" t="s">
        <v>66</v>
      </c>
      <c r="C51" s="27">
        <v>399934</v>
      </c>
      <c r="D51" s="27"/>
      <c r="E51" s="27">
        <v>403640488328</v>
      </c>
      <c r="F51" s="27"/>
      <c r="G51" s="27">
        <v>399934000000</v>
      </c>
      <c r="H51" s="27"/>
      <c r="I51" s="27">
        <f t="shared" si="0"/>
        <v>3706488328</v>
      </c>
      <c r="J51" s="27"/>
      <c r="K51" s="27">
        <v>399934</v>
      </c>
      <c r="L51" s="27"/>
      <c r="M51" s="27">
        <v>403640488328</v>
      </c>
      <c r="N51" s="27"/>
      <c r="O51" s="27">
        <v>399934000000</v>
      </c>
      <c r="P51" s="27"/>
      <c r="Q51" s="27">
        <f t="shared" si="1"/>
        <v>3706488328</v>
      </c>
    </row>
    <row r="52" spans="1:17" s="4" customFormat="1" ht="24.75" thickBot="1" x14ac:dyDescent="0.6">
      <c r="A52" s="9" t="s">
        <v>47</v>
      </c>
      <c r="C52" s="3" t="s">
        <v>47</v>
      </c>
      <c r="D52" s="3"/>
      <c r="E52" s="14">
        <f>SUM(E8:E51)</f>
        <v>134586650380331</v>
      </c>
      <c r="F52" s="3"/>
      <c r="G52" s="14">
        <f>SUM(G8:G51)</f>
        <v>136396347896827</v>
      </c>
      <c r="H52" s="3"/>
      <c r="I52" s="14">
        <f>SUM(I8:I51)</f>
        <v>-1809697516496</v>
      </c>
      <c r="J52" s="3"/>
      <c r="K52" s="3" t="s">
        <v>47</v>
      </c>
      <c r="L52" s="3"/>
      <c r="M52" s="14">
        <f>SUM(M8:M51)</f>
        <v>134586650380331</v>
      </c>
      <c r="N52" s="3"/>
      <c r="O52" s="14">
        <f>SUM(O8:O51)</f>
        <v>129022597079725</v>
      </c>
      <c r="P52" s="3"/>
      <c r="Q52" s="14">
        <f>SUM(Q8:Q51)</f>
        <v>5564053300606</v>
      </c>
    </row>
    <row r="53" spans="1:17" ht="19.5" thickTop="1" x14ac:dyDescent="0.45"/>
    <row r="54" spans="1:17" x14ac:dyDescent="0.45">
      <c r="Q54" s="51"/>
    </row>
    <row r="55" spans="1:17" x14ac:dyDescent="0.45">
      <c r="I55" s="51"/>
      <c r="Q55" s="51"/>
    </row>
    <row r="56" spans="1:17" x14ac:dyDescent="0.45">
      <c r="I56" s="51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بازارگردانی مفید</vt:lpstr>
      <vt:lpstr>سهام</vt:lpstr>
      <vt:lpstr>واحد های صندوق</vt:lpstr>
      <vt:lpstr>اوراق مشارکت</vt:lpstr>
      <vt:lpstr>سپرده </vt:lpstr>
      <vt:lpstr> درآمدها</vt:lpstr>
      <vt:lpstr>سرمایه‌گذاری در سهام</vt:lpstr>
      <vt:lpstr>سرمایه‌گذاری در صندوق </vt:lpstr>
      <vt:lpstr>سرمایه‌گذاری در اوراق بهادار</vt:lpstr>
      <vt:lpstr>درآمد سپرده بانکی</vt:lpstr>
      <vt:lpstr>سایر درآمدها</vt:lpstr>
      <vt:lpstr>مبالغ تخصیص یافته</vt:lpstr>
      <vt:lpstr>درآمد سود سهام</vt:lpstr>
      <vt:lpstr>سود اوراق بهادار   </vt:lpstr>
      <vt:lpstr>سود سپرده بانکی</vt:lpstr>
      <vt:lpstr>درآمد ناشی از فروش</vt:lpstr>
      <vt:lpstr>درآمد ناشی از تغییر قیمت اوراق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Gholami, Mohamad Hossein</dc:creator>
  <cp:lastModifiedBy>Gholami, Mohamad Hossein</cp:lastModifiedBy>
  <dcterms:created xsi:type="dcterms:W3CDTF">2026-09-25T21:45:17Z</dcterms:created>
  <dcterms:modified xsi:type="dcterms:W3CDTF">2026-09-27T07:17:33Z</dcterms:modified>
</cp:coreProperties>
</file>